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composition" sheetId="7" r:id="rId1"/>
    <sheet name="Export" sheetId="1" r:id="rId2"/>
    <sheet name="Import" sheetId="2" r:id="rId3"/>
    <sheet name="Country" sheetId="3" r:id="rId4"/>
  </sheets>
  <calcPr calcId="124519"/>
</workbook>
</file>

<file path=xl/calcChain.xml><?xml version="1.0" encoding="utf-8"?>
<calcChain xmlns="http://schemas.openxmlformats.org/spreadsheetml/2006/main">
  <c r="E13" i="7"/>
  <c r="D13"/>
  <c r="E10"/>
  <c r="D10"/>
  <c r="E7"/>
  <c r="D7"/>
  <c r="B8" s="1"/>
  <c r="C8"/>
  <c r="D20" i="3"/>
  <c r="C20"/>
  <c r="E27"/>
  <c r="E28"/>
  <c r="E29"/>
  <c r="E30"/>
  <c r="E31"/>
  <c r="E32"/>
  <c r="E33"/>
  <c r="E34"/>
  <c r="E35"/>
  <c r="E36"/>
  <c r="E37"/>
  <c r="E38"/>
  <c r="E39"/>
  <c r="E26"/>
  <c r="D40"/>
  <c r="E40" s="1"/>
  <c r="C40"/>
  <c r="E41"/>
  <c r="E7"/>
  <c r="E8"/>
  <c r="E9"/>
  <c r="E10"/>
  <c r="E11"/>
  <c r="E12"/>
  <c r="E13"/>
  <c r="E14"/>
  <c r="E15"/>
  <c r="E16"/>
  <c r="E17"/>
  <c r="E18"/>
  <c r="E19"/>
  <c r="E6"/>
  <c r="C35" i="2"/>
  <c r="F14"/>
  <c r="J19" i="1"/>
  <c r="E21" i="3"/>
  <c r="E20"/>
  <c r="F36" i="2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2"/>
  <c r="F11"/>
  <c r="F10"/>
  <c r="F9"/>
  <c r="F8"/>
  <c r="F7"/>
  <c r="J36" i="1"/>
  <c r="J35"/>
  <c r="E35"/>
  <c r="J34"/>
  <c r="J33"/>
  <c r="J32"/>
  <c r="J31"/>
  <c r="J30"/>
  <c r="J29"/>
  <c r="J28"/>
  <c r="J27"/>
  <c r="J26"/>
  <c r="J25"/>
  <c r="J24"/>
  <c r="J23"/>
  <c r="J22"/>
  <c r="J21"/>
  <c r="J20"/>
  <c r="J18"/>
  <c r="J17"/>
  <c r="J16"/>
  <c r="J15"/>
  <c r="J14"/>
  <c r="J13"/>
  <c r="J12"/>
  <c r="J11"/>
  <c r="J10"/>
  <c r="J9"/>
  <c r="J8"/>
  <c r="C18" i="7"/>
  <c r="B18"/>
  <c r="C16"/>
  <c r="B16"/>
  <c r="G13"/>
  <c r="D18"/>
  <c r="B11"/>
  <c r="G10"/>
  <c r="E18"/>
  <c r="G7"/>
  <c r="D16" l="1"/>
  <c r="F35" i="2"/>
  <c r="C14" i="7"/>
  <c r="E16"/>
  <c r="C11"/>
  <c r="B14"/>
</calcChain>
</file>

<file path=xl/sharedStrings.xml><?xml version="1.0" encoding="utf-8"?>
<sst xmlns="http://schemas.openxmlformats.org/spreadsheetml/2006/main" count="174" uniqueCount="124">
  <si>
    <t>S.N</t>
  </si>
  <si>
    <t>Commodities</t>
  </si>
  <si>
    <t>Gold</t>
  </si>
  <si>
    <t>Iron &amp; Steel and products thereof</t>
  </si>
  <si>
    <t>Copper and articles thereof</t>
  </si>
  <si>
    <t>Aluminium and articles thereof</t>
  </si>
  <si>
    <t>Zinc and articles thereof</t>
  </si>
  <si>
    <t>Machinery and parts</t>
  </si>
  <si>
    <t>Electronic and Electrical Equipments</t>
  </si>
  <si>
    <t>Transport Vehicles and parts thereof</t>
  </si>
  <si>
    <t>Telecommunication Equipment and parts</t>
  </si>
  <si>
    <t>Aircraft and parts thereof</t>
  </si>
  <si>
    <t>Rubber and articles thereof</t>
  </si>
  <si>
    <t>Cotton ( Yarn and Fabrics)</t>
  </si>
  <si>
    <t>Man-made staple fibres ( Synthetic, Polyester etc)</t>
  </si>
  <si>
    <t>Articles of apparel and clothing accessories</t>
  </si>
  <si>
    <t>Wool, fine or coarse animal hair</t>
  </si>
  <si>
    <t>Cereals</t>
  </si>
  <si>
    <t>Low erucic acid rape or colza seeds</t>
  </si>
  <si>
    <t>Crude palm Oil</t>
  </si>
  <si>
    <t>Crude soyabean oil</t>
  </si>
  <si>
    <t>Pharmaceutical products</t>
  </si>
  <si>
    <t>Chemicals</t>
  </si>
  <si>
    <t>Cement</t>
  </si>
  <si>
    <t>Cement Clinkers</t>
  </si>
  <si>
    <t>Fertilizers</t>
  </si>
  <si>
    <t>Polythene Granules</t>
  </si>
  <si>
    <t>Industrial monocarboxylic fatty acid</t>
  </si>
  <si>
    <t>Petroleum Products</t>
  </si>
  <si>
    <t>Others</t>
  </si>
  <si>
    <t>Total</t>
  </si>
  <si>
    <t>Unit</t>
  </si>
  <si>
    <t>Quantity</t>
  </si>
  <si>
    <t>Value</t>
  </si>
  <si>
    <t>Woolen Carpet</t>
  </si>
  <si>
    <t>Sq.Mtr.</t>
  </si>
  <si>
    <t>Readymade Garments</t>
  </si>
  <si>
    <t>Pcs.</t>
  </si>
  <si>
    <t>Hides &amp; Skins</t>
  </si>
  <si>
    <t>Sq.ft.</t>
  </si>
  <si>
    <t>Lentils</t>
  </si>
  <si>
    <t>Kg.</t>
  </si>
  <si>
    <t>Cardamom</t>
  </si>
  <si>
    <t>Tea</t>
  </si>
  <si>
    <t>Ginger</t>
  </si>
  <si>
    <t>Noodles, pasta and like</t>
  </si>
  <si>
    <t>Medicinal Herbs</t>
  </si>
  <si>
    <t>Essential Oils</t>
  </si>
  <si>
    <t>Juices</t>
  </si>
  <si>
    <t>Rosin and resin acid</t>
  </si>
  <si>
    <t>Dentifrices (toothpaste)</t>
  </si>
  <si>
    <t>Yarns ( Polyester, Cotton and others)</t>
  </si>
  <si>
    <t>Textiles</t>
  </si>
  <si>
    <t>Woolen and Pashmina shawls</t>
  </si>
  <si>
    <t>Jute bags and sacks</t>
  </si>
  <si>
    <t>Cotton sacks and bags</t>
  </si>
  <si>
    <t>Felt</t>
  </si>
  <si>
    <t>Headgear and parts thereof</t>
  </si>
  <si>
    <t>Handicrafts ( Painting, Sculpture and statuary)</t>
  </si>
  <si>
    <t>Nepalese paper and paper Products</t>
  </si>
  <si>
    <t>Articles of silver jewellery</t>
  </si>
  <si>
    <t>Footwear</t>
  </si>
  <si>
    <t>Iron and Steel products</t>
  </si>
  <si>
    <t>Meat and edible meat offal</t>
  </si>
  <si>
    <t>Countries</t>
  </si>
  <si>
    <t>India</t>
  </si>
  <si>
    <t>Germany</t>
  </si>
  <si>
    <t>Turkey</t>
  </si>
  <si>
    <t>France</t>
  </si>
  <si>
    <t>Italy</t>
  </si>
  <si>
    <t>Japan</t>
  </si>
  <si>
    <t>Bangladesh</t>
  </si>
  <si>
    <t>Canada</t>
  </si>
  <si>
    <t>Australia</t>
  </si>
  <si>
    <t>Vietnam</t>
  </si>
  <si>
    <t>Netherlands</t>
  </si>
  <si>
    <t>Malaysia</t>
  </si>
  <si>
    <t>Thailand</t>
  </si>
  <si>
    <t>Indonesia</t>
  </si>
  <si>
    <t>Argentina</t>
  </si>
  <si>
    <t>Saudi Arabia</t>
  </si>
  <si>
    <t>Ukraine</t>
  </si>
  <si>
    <t>U.K.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</si>
  <si>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</si>
  <si>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</si>
  <si>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</si>
  <si>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</si>
  <si>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</si>
  <si>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</si>
  <si>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</si>
  <si>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</si>
  <si>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</si>
  <si>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 xml:space="preserve">COMPARISON OF TOTAL EXPORTS OF SOME MAJOR COMMODITIES </t>
  </si>
  <si>
    <t>(Provisional)</t>
  </si>
  <si>
    <t>In '000 Rs.</t>
  </si>
  <si>
    <t>F.Y. 2015/16 (2072/73)</t>
  </si>
  <si>
    <t>F.Y. 2016/17 (2073/74)</t>
  </si>
  <si>
    <t>% Change</t>
  </si>
  <si>
    <t>in value</t>
  </si>
  <si>
    <t>( Annual)</t>
  </si>
  <si>
    <t xml:space="preserve">COMPARISON OF TOTAL IMPORTS OF SOME MAJOR COMMODITIES </t>
  </si>
  <si>
    <t>F.Y. 2015/16  (2072/73)</t>
  </si>
  <si>
    <t>Annual</t>
  </si>
  <si>
    <t>Silver</t>
  </si>
  <si>
    <t>Trading Partners of Nepal</t>
  </si>
  <si>
    <t>Exports</t>
  </si>
  <si>
    <t>S.N.</t>
  </si>
  <si>
    <t>Change %</t>
  </si>
  <si>
    <t>U.S.A.</t>
  </si>
  <si>
    <t>China P. R.</t>
  </si>
  <si>
    <t>Imports</t>
  </si>
  <si>
    <t>U.A.E.</t>
  </si>
  <si>
    <t>Korea R</t>
  </si>
  <si>
    <t>F.Y. 2014/15 (2071/72) Shrawan-Kartik</t>
  </si>
  <si>
    <t>F.Y. 2015/16 (2072/73) Shrawan-Kartik</t>
  </si>
  <si>
    <t>F.Y. 2016/17 (2073/74) Shrawan-Kartik</t>
  </si>
  <si>
    <t>Percentage Change in First Four Months of F.Y. 2015/16 compared to same period of the previous year</t>
  </si>
  <si>
    <t>( First Four Months Provisional)</t>
  </si>
  <si>
    <t>IN THE FIRST FOUR MONTHS OF THE F.Y. 2015/156AND 2016/17</t>
  </si>
  <si>
    <t>Shrawan -Kartik</t>
  </si>
  <si>
    <t>IN THE FIRST FOUR  MONTHS OF THE F.Y. 2015/16 AND 2016/17</t>
  </si>
  <si>
    <t>Shrawan-Kartik</t>
  </si>
  <si>
    <t>Switzerland</t>
  </si>
  <si>
    <t>Percentage Change in First Four  Months of F.Y. 2016/17 compared to same period of the previous year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</si>
</sst>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85">
    <xf numFmtId="0" fontId="0" fillId="0" borderId="0" xfId="0"/>
    <xf numFmtId="0" fontId="4" fillId="0" borderId="0" xfId="0" applyNumberFormat="1" applyFont="1" applyFill="1" applyBorder="1" applyAlignment="1" applyProtection="1"/>
    <xf numFmtId="0" fontId="6" fillId="0" borderId="0" xfId="0" applyFont="1"/>
    <xf numFmtId="164" fontId="6" fillId="0" borderId="0" xfId="7" applyNumberFormat="1" applyFont="1"/>
    <xf numFmtId="0" fontId="5" fillId="0" borderId="0" xfId="0" applyFont="1" applyBorder="1" applyAlignment="1">
      <alignment horizontal="right"/>
    </xf>
    <xf numFmtId="0" fontId="6" fillId="0" borderId="2" xfId="0" applyFont="1" applyBorder="1"/>
    <xf numFmtId="0" fontId="5" fillId="0" borderId="4" xfId="0" applyFont="1" applyBorder="1" applyAlignment="1">
      <alignment vertical="top"/>
    </xf>
    <xf numFmtId="164" fontId="5" fillId="0" borderId="4" xfId="7" applyNumberFormat="1" applyFont="1" applyBorder="1" applyAlignment="1"/>
    <xf numFmtId="0" fontId="5" fillId="0" borderId="4" xfId="0" applyFont="1" applyBorder="1" applyAlignment="1"/>
    <xf numFmtId="0" fontId="6" fillId="0" borderId="5" xfId="0" applyFont="1" applyBorder="1"/>
    <xf numFmtId="0" fontId="6" fillId="0" borderId="7" xfId="0" applyFont="1" applyBorder="1"/>
    <xf numFmtId="0" fontId="6" fillId="0" borderId="13" xfId="0" applyFont="1" applyBorder="1"/>
    <xf numFmtId="0" fontId="5" fillId="0" borderId="1" xfId="0" applyFont="1" applyBorder="1" applyAlignment="1">
      <alignment horizontal="left"/>
    </xf>
    <xf numFmtId="2" fontId="5" fillId="0" borderId="2" xfId="0" applyNumberFormat="1" applyFont="1" applyFill="1" applyBorder="1" applyAlignment="1" applyProtection="1"/>
    <xf numFmtId="43" fontId="5" fillId="0" borderId="8" xfId="0" applyNumberFormat="1" applyFont="1" applyBorder="1"/>
    <xf numFmtId="20" fontId="5" fillId="0" borderId="0" xfId="0" quotePrefix="1" applyNumberFormat="1" applyFont="1" applyBorder="1" applyAlignment="1">
      <alignment horizontal="right"/>
    </xf>
    <xf numFmtId="165" fontId="5" fillId="0" borderId="8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8" xfId="0" applyFont="1" applyBorder="1"/>
    <xf numFmtId="0" fontId="5" fillId="0" borderId="0" xfId="0" applyFont="1" applyBorder="1"/>
    <xf numFmtId="0" fontId="6" fillId="0" borderId="6" xfId="0" applyFont="1" applyBorder="1" applyAlignment="1">
      <alignment horizontal="left"/>
    </xf>
    <xf numFmtId="0" fontId="5" fillId="0" borderId="7" xfId="0" applyFont="1" applyBorder="1"/>
    <xf numFmtId="0" fontId="5" fillId="0" borderId="13" xfId="0" applyFont="1" applyBorder="1"/>
    <xf numFmtId="165" fontId="5" fillId="0" borderId="7" xfId="0" applyNumberFormat="1" applyFont="1" applyBorder="1" applyAlignment="1">
      <alignment horizontal="left"/>
    </xf>
    <xf numFmtId="0" fontId="7" fillId="0" borderId="1" xfId="0" applyFont="1" applyBorder="1"/>
    <xf numFmtId="0" fontId="6" fillId="0" borderId="0" xfId="0" applyFont="1" applyBorder="1"/>
    <xf numFmtId="0" fontId="6" fillId="0" borderId="8" xfId="0" applyFont="1" applyBorder="1"/>
    <xf numFmtId="0" fontId="6" fillId="0" borderId="6" xfId="0" applyFont="1" applyBorder="1"/>
    <xf numFmtId="0" fontId="5" fillId="0" borderId="9" xfId="0" applyFont="1" applyBorder="1" applyAlignment="1">
      <alignment vertical="top" wrapText="1"/>
    </xf>
    <xf numFmtId="165" fontId="5" fillId="0" borderId="8" xfId="0" applyNumberFormat="1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0" fontId="5" fillId="0" borderId="7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3" xfId="0" applyFont="1" applyBorder="1" applyAlignment="1">
      <alignment vertical="top"/>
    </xf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>
      <alignment vertical="top"/>
    </xf>
    <xf numFmtId="0" fontId="13" fillId="0" borderId="4" xfId="0" applyFont="1" applyBorder="1" applyAlignment="1">
      <alignment horizontal="right"/>
    </xf>
    <xf numFmtId="0" fontId="14" fillId="0" borderId="1" xfId="0" applyFont="1" applyBorder="1" applyAlignment="1">
      <alignment vertical="top"/>
    </xf>
    <xf numFmtId="0" fontId="14" fillId="0" borderId="8" xfId="0" applyFont="1" applyBorder="1" applyAlignment="1">
      <alignment vertical="top" wrapText="1"/>
    </xf>
    <xf numFmtId="0" fontId="14" fillId="0" borderId="8" xfId="0" applyFont="1" applyBorder="1" applyAlignment="1">
      <alignment vertical="top"/>
    </xf>
    <xf numFmtId="0" fontId="14" fillId="0" borderId="0" xfId="0" applyFont="1" applyBorder="1" applyAlignment="1">
      <alignment horizontal="right" vertical="top"/>
    </xf>
    <xf numFmtId="164" fontId="14" fillId="0" borderId="8" xfId="7" applyNumberFormat="1" applyFont="1" applyBorder="1" applyAlignment="1">
      <alignment horizontal="right" vertical="top"/>
    </xf>
    <xf numFmtId="0" fontId="13" fillId="0" borderId="8" xfId="0" applyFont="1" applyBorder="1" applyAlignment="1">
      <alignment horizontal="right"/>
    </xf>
    <xf numFmtId="0" fontId="14" fillId="0" borderId="6" xfId="0" applyFont="1" applyBorder="1" applyAlignment="1">
      <alignment vertical="top"/>
    </xf>
    <xf numFmtId="0" fontId="14" fillId="0" borderId="7" xfId="0" applyFont="1" applyBorder="1" applyAlignment="1">
      <alignment vertical="top" wrapText="1"/>
    </xf>
    <xf numFmtId="0" fontId="14" fillId="0" borderId="7" xfId="0" applyFont="1" applyBorder="1" applyAlignment="1">
      <alignment vertical="top"/>
    </xf>
    <xf numFmtId="0" fontId="13" fillId="0" borderId="13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3" fillId="0" borderId="7" xfId="0" applyFont="1" applyBorder="1" applyAlignment="1"/>
    <xf numFmtId="0" fontId="11" fillId="0" borderId="1" xfId="0" applyFont="1" applyBorder="1" applyAlignment="1">
      <alignment vertical="top"/>
    </xf>
    <xf numFmtId="0" fontId="11" fillId="0" borderId="8" xfId="0" applyNumberFormat="1" applyFont="1" applyBorder="1" applyAlignment="1">
      <alignment vertical="top" wrapText="1"/>
    </xf>
    <xf numFmtId="0" fontId="11" fillId="0" borderId="8" xfId="0" applyNumberFormat="1" applyFont="1" applyBorder="1" applyAlignment="1">
      <alignment vertical="top"/>
    </xf>
    <xf numFmtId="164" fontId="11" fillId="0" borderId="0" xfId="7" applyNumberFormat="1" applyFont="1" applyBorder="1" applyAlignment="1">
      <alignment vertical="top"/>
    </xf>
    <xf numFmtId="164" fontId="11" fillId="0" borderId="8" xfId="7" applyNumberFormat="1" applyFont="1" applyBorder="1" applyAlignment="1">
      <alignment vertical="top"/>
    </xf>
    <xf numFmtId="164" fontId="12" fillId="0" borderId="0" xfId="7" applyNumberFormat="1" applyFont="1" applyBorder="1" applyAlignment="1">
      <alignment horizontal="right" vertical="center"/>
    </xf>
    <xf numFmtId="164" fontId="12" fillId="0" borderId="8" xfId="7" applyNumberFormat="1" applyFont="1" applyBorder="1" applyAlignment="1">
      <alignment horizontal="right" vertical="center"/>
    </xf>
    <xf numFmtId="164" fontId="11" fillId="0" borderId="0" xfId="7" applyNumberFormat="1" applyFont="1" applyBorder="1"/>
    <xf numFmtId="164" fontId="11" fillId="0" borderId="8" xfId="7" applyNumberFormat="1" applyFont="1" applyBorder="1"/>
    <xf numFmtId="165" fontId="11" fillId="0" borderId="8" xfId="0" applyNumberFormat="1" applyFont="1" applyBorder="1"/>
    <xf numFmtId="164" fontId="12" fillId="0" borderId="0" xfId="7" applyNumberFormat="1" applyFont="1" applyBorder="1" applyAlignment="1">
      <alignment vertical="top"/>
    </xf>
    <xf numFmtId="0" fontId="11" fillId="0" borderId="8" xfId="0" applyNumberFormat="1" applyFont="1" applyFill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8" xfId="0" applyFont="1" applyBorder="1"/>
    <xf numFmtId="0" fontId="11" fillId="0" borderId="8" xfId="0" applyFont="1" applyBorder="1" applyAlignment="1">
      <alignment vertical="top"/>
    </xf>
    <xf numFmtId="0" fontId="11" fillId="0" borderId="15" xfId="0" applyFont="1" applyBorder="1"/>
    <xf numFmtId="0" fontId="14" fillId="0" borderId="11" xfId="0" applyNumberFormat="1" applyFont="1" applyBorder="1" applyAlignment="1">
      <alignment vertical="top" wrapText="1"/>
    </xf>
    <xf numFmtId="0" fontId="14" fillId="0" borderId="11" xfId="0" applyFont="1" applyBorder="1" applyAlignment="1">
      <alignment vertical="top"/>
    </xf>
    <xf numFmtId="164" fontId="14" fillId="0" borderId="14" xfId="7" applyNumberFormat="1" applyFont="1" applyBorder="1" applyAlignment="1">
      <alignment vertical="top"/>
    </xf>
    <xf numFmtId="164" fontId="13" fillId="0" borderId="11" xfId="7" applyNumberFormat="1" applyFont="1" applyBorder="1" applyAlignme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2" xfId="0" applyFont="1" applyBorder="1" applyAlignment="1">
      <alignment horizontal="center" vertical="top"/>
    </xf>
    <xf numFmtId="0" fontId="9" fillId="0" borderId="4" xfId="0" applyFont="1" applyBorder="1" applyAlignment="1">
      <alignment horizontal="right"/>
    </xf>
    <xf numFmtId="0" fontId="6" fillId="0" borderId="5" xfId="0" applyFont="1" applyBorder="1" applyAlignment="1">
      <alignment horizontal="center" vertical="top"/>
    </xf>
    <xf numFmtId="0" fontId="9" fillId="0" borderId="7" xfId="0" applyFont="1" applyBorder="1" applyAlignment="1">
      <alignment horizontal="right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/>
    <xf numFmtId="0" fontId="4" fillId="0" borderId="0" xfId="0" applyFont="1" applyAlignment="1">
      <alignment horizontal="left" vertical="top"/>
    </xf>
    <xf numFmtId="0" fontId="4" fillId="0" borderId="0" xfId="0" applyFont="1" applyBorder="1"/>
    <xf numFmtId="0" fontId="9" fillId="0" borderId="0" xfId="0" applyNumberFormat="1" applyFont="1" applyFill="1" applyBorder="1" applyAlignment="1" applyProtection="1"/>
    <xf numFmtId="0" fontId="9" fillId="0" borderId="2" xfId="0" applyFont="1" applyBorder="1"/>
    <xf numFmtId="0" fontId="9" fillId="0" borderId="2" xfId="0" applyNumberFormat="1" applyFont="1" applyFill="1" applyBorder="1" applyAlignment="1" applyProtection="1"/>
    <xf numFmtId="0" fontId="5" fillId="0" borderId="4" xfId="0" applyFont="1" applyBorder="1" applyAlignment="1">
      <alignment horizontal="center" vertical="top"/>
    </xf>
    <xf numFmtId="0" fontId="9" fillId="0" borderId="2" xfId="0" applyNumberFormat="1" applyFont="1" applyFill="1" applyBorder="1" applyAlignment="1" applyProtection="1">
      <alignment horizontal="right"/>
    </xf>
    <xf numFmtId="0" fontId="4" fillId="0" borderId="5" xfId="0" applyFont="1" applyBorder="1"/>
    <xf numFmtId="0" fontId="4" fillId="0" borderId="5" xfId="0" applyNumberFormat="1" applyFont="1" applyFill="1" applyBorder="1" applyAlignment="1" applyProtection="1"/>
    <xf numFmtId="0" fontId="5" fillId="0" borderId="9" xfId="0" applyFont="1" applyBorder="1" applyAlignment="1">
      <alignment horizontal="right" vertical="top"/>
    </xf>
    <xf numFmtId="0" fontId="9" fillId="0" borderId="5" xfId="0" applyNumberFormat="1" applyFont="1" applyFill="1" applyBorder="1" applyAlignment="1" applyProtection="1">
      <alignment horizontal="right"/>
    </xf>
    <xf numFmtId="0" fontId="4" fillId="0" borderId="9" xfId="0" applyFont="1" applyBorder="1"/>
    <xf numFmtId="43" fontId="4" fillId="0" borderId="2" xfId="7" applyNumberFormat="1" applyFont="1" applyBorder="1" applyAlignment="1">
      <alignment horizontal="right" vertical="center"/>
    </xf>
    <xf numFmtId="43" fontId="4" fillId="0" borderId="9" xfId="7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vertical="center"/>
    </xf>
    <xf numFmtId="43" fontId="4" fillId="0" borderId="5" xfId="7" applyNumberFormat="1" applyFont="1" applyBorder="1"/>
    <xf numFmtId="0" fontId="4" fillId="0" borderId="10" xfId="0" applyFont="1" applyBorder="1"/>
    <xf numFmtId="0" fontId="9" fillId="0" borderId="10" xfId="0" applyNumberFormat="1" applyFont="1" applyFill="1" applyBorder="1" applyAlignment="1" applyProtection="1"/>
    <xf numFmtId="43" fontId="9" fillId="0" borderId="10" xfId="7" applyNumberFormat="1" applyFont="1" applyBorder="1" applyAlignment="1">
      <alignment horizontal="right" vertical="center"/>
    </xf>
    <xf numFmtId="165" fontId="9" fillId="0" borderId="10" xfId="0" applyNumberFormat="1" applyFont="1" applyBorder="1" applyAlignment="1">
      <alignment vertical="center"/>
    </xf>
    <xf numFmtId="43" fontId="9" fillId="0" borderId="0" xfId="7" applyFont="1" applyBorder="1"/>
    <xf numFmtId="165" fontId="9" fillId="0" borderId="0" xfId="0" applyNumberFormat="1" applyFont="1" applyBorder="1" applyAlignment="1">
      <alignment vertical="center"/>
    </xf>
    <xf numFmtId="43" fontId="4" fillId="0" borderId="0" xfId="7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right"/>
    </xf>
    <xf numFmtId="0" fontId="9" fillId="0" borderId="7" xfId="0" applyNumberFormat="1" applyFont="1" applyFill="1" applyBorder="1" applyAlignment="1" applyProtection="1">
      <alignment horizontal="right"/>
    </xf>
    <xf numFmtId="4" fontId="4" fillId="0" borderId="2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0" fontId="9" fillId="0" borderId="0" xfId="0" applyFont="1" applyBorder="1"/>
    <xf numFmtId="43" fontId="4" fillId="0" borderId="0" xfId="0" applyNumberFormat="1" applyFont="1" applyBorder="1"/>
    <xf numFmtId="3" fontId="9" fillId="0" borderId="0" xfId="0" applyNumberFormat="1" applyFont="1" applyAlignment="1">
      <alignment horizontal="right" vertical="center"/>
    </xf>
    <xf numFmtId="164" fontId="11" fillId="0" borderId="1" xfId="7" applyNumberFormat="1" applyFont="1" applyBorder="1"/>
    <xf numFmtId="164" fontId="12" fillId="0" borderId="1" xfId="7" applyNumberFormat="1" applyFont="1" applyBorder="1" applyAlignment="1">
      <alignment horizontal="right" vertical="center"/>
    </xf>
    <xf numFmtId="164" fontId="11" fillId="0" borderId="7" xfId="7" applyNumberFormat="1" applyFont="1" applyBorder="1" applyAlignment="1">
      <alignment vertical="top"/>
    </xf>
    <xf numFmtId="164" fontId="11" fillId="0" borderId="15" xfId="7" applyNumberFormat="1" applyFont="1" applyBorder="1"/>
    <xf numFmtId="164" fontId="11" fillId="0" borderId="6" xfId="7" applyNumberFormat="1" applyFont="1" applyBorder="1" applyAlignment="1">
      <alignment vertical="top"/>
    </xf>
    <xf numFmtId="165" fontId="14" fillId="0" borderId="11" xfId="0" applyNumberFormat="1" applyFont="1" applyBorder="1"/>
    <xf numFmtId="0" fontId="6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5" fontId="4" fillId="0" borderId="5" xfId="0" applyNumberFormat="1" applyFont="1" applyBorder="1" applyAlignment="1">
      <alignment vertical="center"/>
    </xf>
    <xf numFmtId="2" fontId="9" fillId="0" borderId="10" xfId="0" applyNumberFormat="1" applyFont="1" applyBorder="1"/>
    <xf numFmtId="0" fontId="5" fillId="0" borderId="5" xfId="0" applyFont="1" applyBorder="1" applyAlignment="1">
      <alignment horizontal="right" vertical="top"/>
    </xf>
    <xf numFmtId="166" fontId="7" fillId="0" borderId="9" xfId="7" applyNumberFormat="1" applyFont="1" applyBorder="1" applyAlignment="1">
      <alignment vertical="top"/>
    </xf>
    <xf numFmtId="43" fontId="9" fillId="0" borderId="5" xfId="7" applyFont="1" applyBorder="1" applyAlignment="1">
      <alignment vertical="top"/>
    </xf>
    <xf numFmtId="4" fontId="9" fillId="0" borderId="4" xfId="0" applyNumberFormat="1" applyFont="1" applyBorder="1" applyAlignment="1">
      <alignment horizontal="right" vertical="center"/>
    </xf>
    <xf numFmtId="166" fontId="8" fillId="0" borderId="8" xfId="7" applyNumberFormat="1" applyFont="1" applyBorder="1" applyAlignment="1">
      <alignment horizontal="right" vertical="center"/>
    </xf>
    <xf numFmtId="43" fontId="6" fillId="0" borderId="7" xfId="7" applyFont="1" applyBorder="1"/>
    <xf numFmtId="4" fontId="9" fillId="0" borderId="8" xfId="0" applyNumberFormat="1" applyFont="1" applyBorder="1" applyAlignment="1">
      <alignment horizontal="right" vertical="center"/>
    </xf>
    <xf numFmtId="2" fontId="5" fillId="0" borderId="4" xfId="0" applyNumberFormat="1" applyFont="1" applyFill="1" applyBorder="1" applyAlignment="1" applyProtection="1"/>
    <xf numFmtId="43" fontId="6" fillId="0" borderId="8" xfId="7" applyFont="1" applyBorder="1"/>
    <xf numFmtId="43" fontId="9" fillId="0" borderId="9" xfId="7" applyNumberFormat="1" applyFont="1" applyBorder="1" applyAlignment="1">
      <alignment horizontal="right" vertical="center"/>
    </xf>
    <xf numFmtId="43" fontId="9" fillId="0" borderId="2" xfId="7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Continuous" vertical="top"/>
    </xf>
    <xf numFmtId="0" fontId="6" fillId="0" borderId="13" xfId="0" applyFont="1" applyBorder="1" applyAlignment="1">
      <alignment vertical="top"/>
    </xf>
    <xf numFmtId="0" fontId="5" fillId="0" borderId="14" xfId="0" applyNumberFormat="1" applyFont="1" applyBorder="1" applyAlignment="1">
      <alignment vertical="top"/>
    </xf>
    <xf numFmtId="0" fontId="5" fillId="0" borderId="2" xfId="0" applyFont="1" applyBorder="1" applyAlignment="1">
      <alignment horizontal="right" vertical="top"/>
    </xf>
    <xf numFmtId="0" fontId="5" fillId="0" borderId="9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64" fontId="12" fillId="0" borderId="18" xfId="7" applyNumberFormat="1" applyFont="1" applyBorder="1"/>
    <xf numFmtId="3" fontId="12" fillId="0" borderId="17" xfId="0" applyNumberFormat="1" applyFont="1" applyBorder="1" applyAlignment="1">
      <alignment horizontal="right" vertical="center"/>
    </xf>
    <xf numFmtId="165" fontId="12" fillId="0" borderId="8" xfId="0" applyNumberFormat="1" applyFont="1" applyBorder="1" applyAlignment="1">
      <alignment vertical="top"/>
    </xf>
    <xf numFmtId="164" fontId="12" fillId="0" borderId="9" xfId="7" applyNumberFormat="1" applyFont="1" applyBorder="1"/>
    <xf numFmtId="3" fontId="12" fillId="0" borderId="8" xfId="0" applyNumberFormat="1" applyFont="1" applyBorder="1" applyAlignment="1">
      <alignment horizontal="right" vertical="center"/>
    </xf>
    <xf numFmtId="3" fontId="12" fillId="0" borderId="8" xfId="0" applyNumberFormat="1" applyFont="1" applyBorder="1" applyAlignment="1">
      <alignment vertical="top"/>
    </xf>
    <xf numFmtId="3" fontId="12" fillId="0" borderId="8" xfId="0" applyNumberFormat="1" applyFont="1" applyFill="1" applyBorder="1" applyAlignment="1" applyProtection="1"/>
    <xf numFmtId="164" fontId="11" fillId="0" borderId="9" xfId="7" applyNumberFormat="1" applyFont="1" applyBorder="1" applyAlignment="1"/>
    <xf numFmtId="164" fontId="11" fillId="0" borderId="8" xfId="7" applyNumberFormat="1" applyFont="1" applyBorder="1" applyAlignment="1"/>
    <xf numFmtId="164" fontId="14" fillId="0" borderId="10" xfId="7" applyNumberFormat="1" applyFont="1" applyBorder="1"/>
    <xf numFmtId="3" fontId="13" fillId="0" borderId="11" xfId="0" applyNumberFormat="1" applyFont="1" applyBorder="1" applyAlignment="1">
      <alignment horizontal="right" vertical="center"/>
    </xf>
    <xf numFmtId="165" fontId="13" fillId="0" borderId="11" xfId="0" applyNumberFormat="1" applyFont="1" applyBorder="1" applyAlignment="1">
      <alignment vertical="top"/>
    </xf>
    <xf numFmtId="3" fontId="12" fillId="0" borderId="3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164" fontId="5" fillId="0" borderId="0" xfId="7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14" fillId="0" borderId="6" xfId="7" applyNumberFormat="1" applyFont="1" applyBorder="1" applyAlignment="1">
      <alignment horizontal="center" vertical="top"/>
    </xf>
    <xf numFmtId="164" fontId="14" fillId="0" borderId="7" xfId="7" applyNumberFormat="1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12" xfId="0" applyFont="1" applyBorder="1" applyAlignment="1">
      <alignment horizontal="center"/>
    </xf>
    <xf numFmtId="0" fontId="15" fillId="0" borderId="4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8" xfId="0" applyNumberFormat="1" applyFont="1" applyFill="1" applyBorder="1" applyAlignment="1" applyProtection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NumberFormat="1" applyFont="1" applyFill="1" applyBorder="1" applyAlignment="1" applyProtection="1">
      <alignment horizontal="center"/>
    </xf>
    <xf numFmtId="164" fontId="3" fillId="0" borderId="0" xfId="7" applyNumberFormat="1" applyFont="1" applyBorder="1" applyAlignment="1">
      <alignment horizontal="center"/>
    </xf>
    <xf numFmtId="0" fontId="12" fillId="0" borderId="6" xfId="0" applyFont="1" applyBorder="1"/>
    <xf numFmtId="0" fontId="12" fillId="0" borderId="0" xfId="0" applyFont="1" applyAlignment="1">
      <alignment vertical="center"/>
    </xf>
    <xf numFmtId="0" fontId="12" fillId="0" borderId="6" xfId="0" applyNumberFormat="1" applyFont="1" applyFill="1" applyBorder="1" applyAlignment="1" applyProtection="1"/>
    <xf numFmtId="4" fontId="12" fillId="0" borderId="0" xfId="0" applyNumberFormat="1" applyFont="1" applyAlignment="1">
      <alignment horizontal="right" vertical="center"/>
    </xf>
    <xf numFmtId="165" fontId="4" fillId="0" borderId="2" xfId="0" applyNumberFormat="1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horizontal="right" vertical="center"/>
    </xf>
  </cellXfs>
  <cellStyles count="8">
    <cellStyle name="Comma" xfId="7" builtinId="3"/>
    <cellStyle name="Comma 2" xfId="2"/>
    <cellStyle name="Comma 3" xfId="4"/>
    <cellStyle name="Comma 4" xfId="6"/>
    <cellStyle name="Normal" xfId="0" builtinId="0"/>
    <cellStyle name="Normal 2" xfId="1"/>
    <cellStyle name="Normal 3" xfId="3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sqref="A1:G1"/>
    </sheetView>
  </sheetViews>
  <sheetFormatPr defaultRowHeight="15.75"/>
  <cols>
    <col min="1" max="1" width="40.5703125" style="1" bestFit="1" customWidth="1"/>
    <col min="2" max="5" width="15.5703125" style="1" customWidth="1"/>
    <col min="6" max="6" width="13.5703125" style="1" bestFit="1" customWidth="1"/>
    <col min="7" max="7" width="8.28515625" style="1" customWidth="1"/>
    <col min="8" max="16384" width="9.140625" style="1"/>
  </cols>
  <sheetData>
    <row r="1" spans="1:7" ht="18.75">
      <c r="A1" s="161" t="s">
        <v>83</v>
      </c>
      <c r="B1" s="161"/>
      <c r="C1" s="161"/>
      <c r="D1" s="161"/>
      <c r="E1" s="161"/>
      <c r="F1" s="161"/>
      <c r="G1" s="161"/>
    </row>
    <row r="2" spans="1:7">
      <c r="A2" s="162" t="s">
        <v>117</v>
      </c>
      <c r="B2" s="162"/>
      <c r="C2" s="162"/>
      <c r="D2" s="162"/>
      <c r="E2" s="162"/>
      <c r="F2" s="162"/>
      <c r="G2" s="162"/>
    </row>
    <row r="3" spans="1:7">
      <c r="A3" s="2"/>
      <c r="B3" s="2"/>
      <c r="C3" s="3"/>
      <c r="D3" s="2"/>
      <c r="E3" s="2"/>
      <c r="F3" s="4" t="s">
        <v>84</v>
      </c>
      <c r="G3" s="2"/>
    </row>
    <row r="4" spans="1:7">
      <c r="A4" s="2"/>
      <c r="B4" s="2"/>
      <c r="C4" s="2"/>
      <c r="D4" s="2"/>
      <c r="E4" s="2"/>
      <c r="F4" s="2"/>
      <c r="G4" s="2"/>
    </row>
    <row r="5" spans="1:7">
      <c r="A5" s="5"/>
      <c r="B5" s="6" t="s">
        <v>85</v>
      </c>
      <c r="C5" s="7" t="s">
        <v>86</v>
      </c>
      <c r="D5" s="8" t="s">
        <v>87</v>
      </c>
      <c r="E5" s="8" t="s">
        <v>88</v>
      </c>
      <c r="F5" s="163" t="s">
        <v>89</v>
      </c>
      <c r="G5" s="164"/>
    </row>
    <row r="6" spans="1:7">
      <c r="A6" s="9"/>
      <c r="B6" s="10"/>
      <c r="C6" s="10"/>
      <c r="D6" s="10"/>
      <c r="E6" s="10"/>
      <c r="F6" s="11"/>
      <c r="G6" s="10"/>
    </row>
    <row r="7" spans="1:7">
      <c r="A7" s="12" t="s">
        <v>113</v>
      </c>
      <c r="B7" s="13">
        <v>30.014633791000001</v>
      </c>
      <c r="C7" s="132">
        <v>260.52148412000003</v>
      </c>
      <c r="D7" s="14">
        <f>B7+C7</f>
        <v>290.53611791100002</v>
      </c>
      <c r="E7" s="14">
        <f>C7-B7</f>
        <v>230.50685032900003</v>
      </c>
      <c r="F7" s="15" t="s">
        <v>90</v>
      </c>
      <c r="G7" s="16">
        <f>C7/B7</f>
        <v>8.6798155171267943</v>
      </c>
    </row>
    <row r="8" spans="1:7">
      <c r="A8" s="17" t="s">
        <v>91</v>
      </c>
      <c r="B8" s="126">
        <f>B7/D7*100</f>
        <v>10.330775397843786</v>
      </c>
      <c r="C8" s="129">
        <f>C7/D7*100</f>
        <v>89.66922460215622</v>
      </c>
      <c r="D8" s="18"/>
      <c r="E8" s="18"/>
      <c r="F8" s="19"/>
      <c r="G8" s="16"/>
    </row>
    <row r="9" spans="1:7">
      <c r="A9" s="20"/>
      <c r="B9" s="127"/>
      <c r="C9" s="133"/>
      <c r="D9" s="21"/>
      <c r="E9" s="21"/>
      <c r="F9" s="22"/>
      <c r="G9" s="23"/>
    </row>
    <row r="10" spans="1:7">
      <c r="A10" s="12" t="s">
        <v>114</v>
      </c>
      <c r="B10" s="135">
        <v>21.709643287999999</v>
      </c>
      <c r="C10" s="128">
        <v>166.163863357</v>
      </c>
      <c r="D10" s="14">
        <f>B10+C10</f>
        <v>187.87350664499999</v>
      </c>
      <c r="E10" s="14">
        <f>C10-B10</f>
        <v>144.454220069</v>
      </c>
      <c r="F10" s="15" t="s">
        <v>90</v>
      </c>
      <c r="G10" s="16">
        <f>C10/B10</f>
        <v>7.6539195578974359</v>
      </c>
    </row>
    <row r="11" spans="1:7">
      <c r="A11" s="24" t="s">
        <v>91</v>
      </c>
      <c r="B11" s="126">
        <f>B10/D10*100</f>
        <v>11.555457539322921</v>
      </c>
      <c r="C11" s="129">
        <f>C10/D10*100</f>
        <v>88.444542460677084</v>
      </c>
      <c r="D11" s="18"/>
      <c r="E11" s="18"/>
      <c r="F11" s="25"/>
      <c r="G11" s="16"/>
    </row>
    <row r="12" spans="1:7">
      <c r="A12" s="20"/>
      <c r="B12" s="127"/>
      <c r="C12" s="130"/>
      <c r="D12" s="21"/>
      <c r="E12" s="21"/>
      <c r="F12" s="11"/>
      <c r="G12" s="23"/>
    </row>
    <row r="13" spans="1:7">
      <c r="A13" s="12" t="s">
        <v>115</v>
      </c>
      <c r="B13" s="134">
        <v>24.583135874598174</v>
      </c>
      <c r="C13" s="131">
        <v>302.88136512421983</v>
      </c>
      <c r="D13" s="14">
        <f>B13+C13</f>
        <v>327.46450099881798</v>
      </c>
      <c r="E13" s="14">
        <f>C13-B13</f>
        <v>278.29822924962167</v>
      </c>
      <c r="F13" s="15" t="s">
        <v>90</v>
      </c>
      <c r="G13" s="16">
        <f>C13/B13</f>
        <v>12.320696865902613</v>
      </c>
    </row>
    <row r="14" spans="1:7">
      <c r="A14" s="24" t="s">
        <v>91</v>
      </c>
      <c r="B14" s="126">
        <f>B13/D13*100</f>
        <v>7.5071147558333076</v>
      </c>
      <c r="C14" s="129">
        <f>C13/D13*100</f>
        <v>92.4928852441667</v>
      </c>
      <c r="D14" s="26"/>
      <c r="E14" s="26"/>
      <c r="F14" s="25"/>
      <c r="G14" s="26"/>
    </row>
    <row r="15" spans="1:7">
      <c r="A15" s="27"/>
      <c r="B15" s="9"/>
      <c r="C15" s="10"/>
      <c r="D15" s="10"/>
      <c r="E15" s="10"/>
      <c r="F15" s="11"/>
      <c r="G15" s="10"/>
    </row>
    <row r="16" spans="1:7" ht="47.25">
      <c r="A16" s="28" t="s">
        <v>116</v>
      </c>
      <c r="B16" s="29">
        <f>B10/B7*100-100</f>
        <v>-27.669804538778962</v>
      </c>
      <c r="C16" s="29">
        <f>C10/C7*100-100</f>
        <v>-36.218748362241605</v>
      </c>
      <c r="D16" s="29">
        <f>D10/D7*100-100</f>
        <v>-35.335576176951847</v>
      </c>
      <c r="E16" s="29">
        <f>E10/E7*100-100</f>
        <v>-37.331918828953683</v>
      </c>
      <c r="F16" s="25"/>
      <c r="G16" s="26"/>
    </row>
    <row r="17" spans="1:7">
      <c r="A17" s="30"/>
      <c r="B17" s="31"/>
      <c r="C17" s="31"/>
      <c r="D17" s="31"/>
      <c r="E17" s="31"/>
      <c r="F17" s="11"/>
      <c r="G17" s="10"/>
    </row>
    <row r="18" spans="1:7" ht="47.25">
      <c r="A18" s="28" t="s">
        <v>123</v>
      </c>
      <c r="B18" s="29">
        <f>B13/B10*100-100</f>
        <v>13.236019350840735</v>
      </c>
      <c r="C18" s="29">
        <f>C13/C10*100-100</f>
        <v>82.278721140158382</v>
      </c>
      <c r="D18" s="29">
        <f>D13/D10*100-100</f>
        <v>74.300521050892428</v>
      </c>
      <c r="E18" s="29">
        <f>E13/E10*100-100</f>
        <v>92.6549664777462</v>
      </c>
      <c r="F18" s="25"/>
      <c r="G18" s="26"/>
    </row>
    <row r="19" spans="1:7">
      <c r="A19" s="9"/>
      <c r="B19" s="10"/>
      <c r="C19" s="10"/>
      <c r="D19" s="10"/>
      <c r="E19" s="10"/>
      <c r="F19" s="11"/>
      <c r="G19" s="10"/>
    </row>
  </sheetData>
  <mergeCells count="3">
    <mergeCell ref="A1:G1"/>
    <mergeCell ref="A2:G2"/>
    <mergeCell ref="F5:G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sqref="A1:J1"/>
    </sheetView>
  </sheetViews>
  <sheetFormatPr defaultRowHeight="15.75"/>
  <cols>
    <col min="1" max="1" width="4.28515625" style="33" bestFit="1" customWidth="1"/>
    <col min="2" max="2" width="43.7109375" style="33" customWidth="1"/>
    <col min="3" max="3" width="7.5703125" style="33" bestFit="1" customWidth="1"/>
    <col min="4" max="4" width="12.7109375" style="33" bestFit="1" customWidth="1"/>
    <col min="5" max="5" width="13.42578125" style="33" bestFit="1" customWidth="1"/>
    <col min="6" max="6" width="11.5703125" style="33" bestFit="1" customWidth="1"/>
    <col min="7" max="7" width="15.28515625" style="33" customWidth="1"/>
    <col min="8" max="8" width="11.5703125" style="33" bestFit="1" customWidth="1"/>
    <col min="9" max="9" width="15.7109375" style="33" bestFit="1" customWidth="1"/>
    <col min="10" max="10" width="10.42578125" style="33" bestFit="1" customWidth="1"/>
    <col min="11" max="16384" width="9.140625" style="33"/>
  </cols>
  <sheetData>
    <row r="1" spans="1:10" ht="18.75">
      <c r="A1" s="171" t="s">
        <v>92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.75">
      <c r="A2" s="171" t="s">
        <v>118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8.75">
      <c r="A3" s="32"/>
      <c r="B3" s="32"/>
      <c r="C3" s="32"/>
      <c r="D3" s="32"/>
      <c r="E3" s="35" t="s">
        <v>93</v>
      </c>
      <c r="F3" s="32"/>
      <c r="G3" s="32"/>
      <c r="H3" s="32"/>
      <c r="I3" s="32"/>
      <c r="J3" s="32"/>
    </row>
    <row r="4" spans="1:10">
      <c r="A4" s="34"/>
      <c r="B4" s="34"/>
      <c r="C4" s="34"/>
      <c r="D4" s="34"/>
      <c r="F4" s="34"/>
      <c r="G4" s="34"/>
      <c r="H4" s="34"/>
      <c r="I4" s="34" t="s">
        <v>94</v>
      </c>
      <c r="J4" s="34"/>
    </row>
    <row r="5" spans="1:10">
      <c r="A5" s="36"/>
      <c r="B5" s="37"/>
      <c r="C5" s="38"/>
      <c r="D5" s="167" t="s">
        <v>95</v>
      </c>
      <c r="E5" s="168"/>
      <c r="F5" s="169" t="s">
        <v>95</v>
      </c>
      <c r="G5" s="170"/>
      <c r="H5" s="169" t="s">
        <v>96</v>
      </c>
      <c r="I5" s="170"/>
      <c r="J5" s="39" t="s">
        <v>97</v>
      </c>
    </row>
    <row r="6" spans="1:10">
      <c r="A6" s="40" t="s">
        <v>0</v>
      </c>
      <c r="B6" s="41" t="s">
        <v>1</v>
      </c>
      <c r="C6" s="42" t="s">
        <v>31</v>
      </c>
      <c r="D6" s="43" t="s">
        <v>32</v>
      </c>
      <c r="E6" s="44" t="s">
        <v>33</v>
      </c>
      <c r="F6" s="172" t="s">
        <v>119</v>
      </c>
      <c r="G6" s="173"/>
      <c r="H6" s="172" t="s">
        <v>119</v>
      </c>
      <c r="I6" s="173"/>
      <c r="J6" s="45" t="s">
        <v>98</v>
      </c>
    </row>
    <row r="7" spans="1:10">
      <c r="A7" s="46"/>
      <c r="B7" s="47"/>
      <c r="C7" s="48"/>
      <c r="D7" s="165" t="s">
        <v>99</v>
      </c>
      <c r="E7" s="166"/>
      <c r="F7" s="49" t="s">
        <v>32</v>
      </c>
      <c r="G7" s="50" t="s">
        <v>33</v>
      </c>
      <c r="H7" s="49" t="s">
        <v>32</v>
      </c>
      <c r="I7" s="50" t="s">
        <v>33</v>
      </c>
      <c r="J7" s="51"/>
    </row>
    <row r="8" spans="1:10">
      <c r="A8" s="52">
        <v>1</v>
      </c>
      <c r="B8" s="53" t="s">
        <v>34</v>
      </c>
      <c r="C8" s="54" t="s">
        <v>35</v>
      </c>
      <c r="D8" s="55">
        <v>605294.19000011426</v>
      </c>
      <c r="E8" s="55">
        <v>8061417.3190000001</v>
      </c>
      <c r="F8" s="156">
        <v>215904.03991950984</v>
      </c>
      <c r="G8" s="157">
        <v>2808106.6460000002</v>
      </c>
      <c r="H8" s="158">
        <v>178565.74984484538</v>
      </c>
      <c r="I8" s="157">
        <v>2692839.5364999999</v>
      </c>
      <c r="J8" s="61">
        <f>+I8/G8*100-100</f>
        <v>-4.1047981444790338</v>
      </c>
    </row>
    <row r="9" spans="1:10">
      <c r="A9" s="52">
        <v>2</v>
      </c>
      <c r="B9" s="53" t="s">
        <v>36</v>
      </c>
      <c r="C9" s="54" t="s">
        <v>37</v>
      </c>
      <c r="D9" s="55">
        <v>13319723.210000115</v>
      </c>
      <c r="E9" s="55">
        <v>5884597.0449999999</v>
      </c>
      <c r="F9" s="159">
        <v>5135945.25</v>
      </c>
      <c r="G9" s="148">
        <v>2214901.2930000001</v>
      </c>
      <c r="H9" s="59">
        <v>4359817.068359375</v>
      </c>
      <c r="I9" s="60">
        <v>1920762.5843750001</v>
      </c>
      <c r="J9" s="61">
        <f t="shared" ref="J9:J36" si="0">+I9/G9*100-100</f>
        <v>-13.279991733925087</v>
      </c>
    </row>
    <row r="10" spans="1:10">
      <c r="A10" s="52">
        <v>3</v>
      </c>
      <c r="B10" s="53" t="s">
        <v>38</v>
      </c>
      <c r="C10" s="54" t="s">
        <v>39</v>
      </c>
      <c r="D10" s="55">
        <v>9723136.5228271484</v>
      </c>
      <c r="E10" s="55">
        <v>732037.72900000005</v>
      </c>
      <c r="F10" s="113">
        <v>2594321.0234375</v>
      </c>
      <c r="G10" s="60">
        <v>213999.981</v>
      </c>
      <c r="H10" s="59">
        <v>3509500.3180537499</v>
      </c>
      <c r="I10" s="60">
        <v>239149.29175</v>
      </c>
      <c r="J10" s="61">
        <f t="shared" si="0"/>
        <v>11.752015412562116</v>
      </c>
    </row>
    <row r="11" spans="1:10">
      <c r="A11" s="52">
        <v>4</v>
      </c>
      <c r="B11" s="53" t="s">
        <v>40</v>
      </c>
      <c r="C11" s="54" t="s">
        <v>41</v>
      </c>
      <c r="D11" s="62">
        <v>7611840</v>
      </c>
      <c r="E11" s="62">
        <v>1290528.2069999999</v>
      </c>
      <c r="F11" s="159">
        <v>1096150</v>
      </c>
      <c r="G11" s="148">
        <v>170046.44699999999</v>
      </c>
      <c r="H11" s="160">
        <v>2259520</v>
      </c>
      <c r="I11" s="148">
        <v>394707.46836718748</v>
      </c>
      <c r="J11" s="61">
        <f t="shared" si="0"/>
        <v>132.11744516319564</v>
      </c>
    </row>
    <row r="12" spans="1:10">
      <c r="A12" s="52">
        <v>5</v>
      </c>
      <c r="B12" s="53" t="s">
        <v>42</v>
      </c>
      <c r="C12" s="54" t="s">
        <v>41</v>
      </c>
      <c r="D12" s="62">
        <v>3438353</v>
      </c>
      <c r="E12" s="62">
        <v>4614611.7470000004</v>
      </c>
      <c r="F12" s="114">
        <v>906853</v>
      </c>
      <c r="G12" s="58">
        <v>1310532.24</v>
      </c>
      <c r="H12" s="57">
        <v>742797</v>
      </c>
      <c r="I12" s="58">
        <v>931281.84</v>
      </c>
      <c r="J12" s="61">
        <f t="shared" si="0"/>
        <v>-28.938654725502971</v>
      </c>
    </row>
    <row r="13" spans="1:10">
      <c r="A13" s="52">
        <v>6</v>
      </c>
      <c r="B13" s="53" t="s">
        <v>43</v>
      </c>
      <c r="C13" s="54" t="s">
        <v>41</v>
      </c>
      <c r="D13" s="55">
        <v>13289066.209927427</v>
      </c>
      <c r="E13" s="55">
        <v>2400119.5809999998</v>
      </c>
      <c r="F13" s="113">
        <v>4611530.860097656</v>
      </c>
      <c r="G13" s="60">
        <v>777587.74100000004</v>
      </c>
      <c r="H13" s="59">
        <v>5704126.8802360455</v>
      </c>
      <c r="I13" s="60">
        <v>1188202.6431725</v>
      </c>
      <c r="J13" s="61">
        <f t="shared" si="0"/>
        <v>52.806246873753111</v>
      </c>
    </row>
    <row r="14" spans="1:10">
      <c r="A14" s="52">
        <v>7</v>
      </c>
      <c r="B14" s="53" t="s">
        <v>44</v>
      </c>
      <c r="C14" s="54" t="s">
        <v>41</v>
      </c>
      <c r="D14" s="62">
        <v>28351823</v>
      </c>
      <c r="E14" s="62">
        <v>643086.33200000005</v>
      </c>
      <c r="F14" s="113">
        <v>8926466</v>
      </c>
      <c r="G14" s="60">
        <v>158409.70600000001</v>
      </c>
      <c r="H14" s="59">
        <v>3344398</v>
      </c>
      <c r="I14" s="60">
        <v>131417.08199999999</v>
      </c>
      <c r="J14" s="61">
        <f t="shared" si="0"/>
        <v>-17.039753864576966</v>
      </c>
    </row>
    <row r="15" spans="1:10">
      <c r="A15" s="52">
        <v>8</v>
      </c>
      <c r="B15" s="53" t="s">
        <v>45</v>
      </c>
      <c r="C15" s="54"/>
      <c r="D15" s="55"/>
      <c r="E15" s="55">
        <v>633568.18999999994</v>
      </c>
      <c r="F15" s="113"/>
      <c r="G15" s="60">
        <v>109533.485</v>
      </c>
      <c r="H15" s="59"/>
      <c r="I15" s="60">
        <v>280146.70845362998</v>
      </c>
      <c r="J15" s="61">
        <f t="shared" si="0"/>
        <v>155.76353062593594</v>
      </c>
    </row>
    <row r="16" spans="1:10">
      <c r="A16" s="52">
        <v>9</v>
      </c>
      <c r="B16" s="53" t="s">
        <v>46</v>
      </c>
      <c r="C16" s="54"/>
      <c r="D16" s="55"/>
      <c r="E16" s="55">
        <v>1244009.827</v>
      </c>
      <c r="F16" s="113">
        <v>816875.67</v>
      </c>
      <c r="G16" s="60">
        <v>573252.86699999997</v>
      </c>
      <c r="H16" s="59">
        <v>826007.5</v>
      </c>
      <c r="I16" s="60">
        <v>122356.56495312499</v>
      </c>
      <c r="J16" s="61">
        <f t="shared" si="0"/>
        <v>-78.65574304173083</v>
      </c>
    </row>
    <row r="17" spans="1:10">
      <c r="A17" s="52">
        <v>10</v>
      </c>
      <c r="B17" s="63" t="s">
        <v>47</v>
      </c>
      <c r="C17" s="54" t="s">
        <v>41</v>
      </c>
      <c r="D17" s="55">
        <v>36859.340028572085</v>
      </c>
      <c r="E17" s="55">
        <v>259844.82199999999</v>
      </c>
      <c r="F17" s="113">
        <v>8580.6</v>
      </c>
      <c r="G17" s="60">
        <v>65713.59</v>
      </c>
      <c r="H17" s="59">
        <v>11933.45</v>
      </c>
      <c r="I17" s="60">
        <v>135301.598</v>
      </c>
      <c r="J17" s="61">
        <f t="shared" si="0"/>
        <v>105.89591589806614</v>
      </c>
    </row>
    <row r="18" spans="1:10">
      <c r="A18" s="52">
        <v>11</v>
      </c>
      <c r="B18" s="63" t="s">
        <v>48</v>
      </c>
      <c r="C18" s="54"/>
      <c r="D18" s="55"/>
      <c r="E18" s="55">
        <v>3181849.55</v>
      </c>
      <c r="F18" s="113"/>
      <c r="G18" s="60">
        <v>572480.66299999994</v>
      </c>
      <c r="H18" s="59"/>
      <c r="I18" s="60">
        <v>1737534.9107037499</v>
      </c>
      <c r="J18" s="61">
        <f t="shared" si="0"/>
        <v>203.50979919539219</v>
      </c>
    </row>
    <row r="19" spans="1:10">
      <c r="A19" s="52">
        <v>12</v>
      </c>
      <c r="B19" s="63" t="s">
        <v>49</v>
      </c>
      <c r="C19" s="54" t="s">
        <v>41</v>
      </c>
      <c r="D19" s="62">
        <v>13475547</v>
      </c>
      <c r="E19" s="55">
        <v>1703064.9820000001</v>
      </c>
      <c r="F19" s="159">
        <v>2882568</v>
      </c>
      <c r="G19" s="148">
        <v>392554.66</v>
      </c>
      <c r="H19" s="160">
        <v>4336982</v>
      </c>
      <c r="I19" s="148">
        <v>516548.47712499998</v>
      </c>
      <c r="J19" s="61">
        <f t="shared" si="0"/>
        <v>31.586382677255699</v>
      </c>
    </row>
    <row r="20" spans="1:10">
      <c r="A20" s="52">
        <v>13</v>
      </c>
      <c r="B20" s="53" t="s">
        <v>50</v>
      </c>
      <c r="C20" s="54"/>
      <c r="D20" s="55"/>
      <c r="E20" s="62">
        <v>1016562.946</v>
      </c>
      <c r="F20" s="113"/>
      <c r="G20" s="148">
        <v>179913.625</v>
      </c>
      <c r="H20" s="59"/>
      <c r="I20" s="148">
        <v>282598.88500000001</v>
      </c>
      <c r="J20" s="61">
        <f t="shared" si="0"/>
        <v>57.074754621835922</v>
      </c>
    </row>
    <row r="21" spans="1:10">
      <c r="A21" s="52">
        <v>14</v>
      </c>
      <c r="B21" s="53" t="s">
        <v>51</v>
      </c>
      <c r="C21" s="54"/>
      <c r="D21" s="55"/>
      <c r="E21" s="55">
        <v>5356193.7719999999</v>
      </c>
      <c r="F21" s="113"/>
      <c r="G21" s="60">
        <v>1442374.0959999999</v>
      </c>
      <c r="H21" s="59"/>
      <c r="I21" s="60">
        <v>1872520.9114999999</v>
      </c>
      <c r="J21" s="61">
        <f t="shared" si="0"/>
        <v>29.822139533210247</v>
      </c>
    </row>
    <row r="22" spans="1:10">
      <c r="A22" s="52">
        <v>15</v>
      </c>
      <c r="B22" s="53" t="s">
        <v>52</v>
      </c>
      <c r="C22" s="54"/>
      <c r="D22" s="55"/>
      <c r="E22" s="55">
        <v>3394409.11</v>
      </c>
      <c r="F22" s="113"/>
      <c r="G22" s="60">
        <v>987495.39800000004</v>
      </c>
      <c r="H22" s="59"/>
      <c r="I22" s="60">
        <v>1017573.38</v>
      </c>
      <c r="J22" s="61">
        <f t="shared" si="0"/>
        <v>3.0458857895355891</v>
      </c>
    </row>
    <row r="23" spans="1:10">
      <c r="A23" s="52">
        <v>16</v>
      </c>
      <c r="B23" s="53" t="s">
        <v>53</v>
      </c>
      <c r="C23" s="54"/>
      <c r="D23" s="55"/>
      <c r="E23" s="55">
        <v>2885388.6570000001</v>
      </c>
      <c r="F23" s="113"/>
      <c r="G23" s="148">
        <v>1173985.1089999999</v>
      </c>
      <c r="H23" s="59"/>
      <c r="I23" s="148">
        <v>983127.93700000003</v>
      </c>
      <c r="J23" s="61">
        <f t="shared" si="0"/>
        <v>-16.257205524742304</v>
      </c>
    </row>
    <row r="24" spans="1:10">
      <c r="A24" s="52">
        <v>17</v>
      </c>
      <c r="B24" s="64" t="s">
        <v>54</v>
      </c>
      <c r="C24" s="54"/>
      <c r="D24" s="55"/>
      <c r="E24" s="62">
        <v>1921925.5819999999</v>
      </c>
      <c r="F24" s="113"/>
      <c r="G24" s="148">
        <v>507547.62699999998</v>
      </c>
      <c r="H24" s="59"/>
      <c r="I24" s="148">
        <v>599450.64800000004</v>
      </c>
      <c r="J24" s="61">
        <f t="shared" si="0"/>
        <v>18.107270354748422</v>
      </c>
    </row>
    <row r="25" spans="1:10">
      <c r="A25" s="52">
        <v>18</v>
      </c>
      <c r="B25" s="64" t="s">
        <v>55</v>
      </c>
      <c r="C25" s="54"/>
      <c r="D25" s="55"/>
      <c r="E25" s="62">
        <v>536193.65599999996</v>
      </c>
      <c r="F25" s="113"/>
      <c r="G25" s="148">
        <v>159872.47899999999</v>
      </c>
      <c r="H25" s="59"/>
      <c r="I25" s="148">
        <v>156475.98624999999</v>
      </c>
      <c r="J25" s="61">
        <f t="shared" si="0"/>
        <v>-2.1245012094921094</v>
      </c>
    </row>
    <row r="26" spans="1:10">
      <c r="A26" s="52">
        <v>19</v>
      </c>
      <c r="B26" s="64" t="s">
        <v>56</v>
      </c>
      <c r="C26" s="65"/>
      <c r="D26" s="59"/>
      <c r="E26" s="62">
        <v>1273780.5819999999</v>
      </c>
      <c r="F26" s="113"/>
      <c r="G26" s="60">
        <v>506340.31</v>
      </c>
      <c r="H26" s="59"/>
      <c r="I26" s="60">
        <v>635384.07550000004</v>
      </c>
      <c r="J26" s="61">
        <f t="shared" si="0"/>
        <v>25.485580142730498</v>
      </c>
    </row>
    <row r="27" spans="1:10">
      <c r="A27" s="52">
        <v>20</v>
      </c>
      <c r="B27" s="64" t="s">
        <v>57</v>
      </c>
      <c r="C27" s="54"/>
      <c r="D27" s="55"/>
      <c r="E27" s="62">
        <v>751804.57200000004</v>
      </c>
      <c r="F27" s="113"/>
      <c r="G27" s="148">
        <v>438998.81199999998</v>
      </c>
      <c r="H27" s="59"/>
      <c r="I27" s="148">
        <v>297419.36099999998</v>
      </c>
      <c r="J27" s="61">
        <f t="shared" si="0"/>
        <v>-32.250531693921758</v>
      </c>
    </row>
    <row r="28" spans="1:10" ht="15.75" customHeight="1">
      <c r="A28" s="52">
        <v>21</v>
      </c>
      <c r="B28" s="53" t="s">
        <v>58</v>
      </c>
      <c r="C28" s="54"/>
      <c r="D28" s="55"/>
      <c r="E28" s="55">
        <v>751277.97600000002</v>
      </c>
      <c r="F28" s="113"/>
      <c r="G28" s="148">
        <v>384397.94500000001</v>
      </c>
      <c r="H28" s="59"/>
      <c r="I28" s="148">
        <v>214289.283</v>
      </c>
      <c r="J28" s="61">
        <f t="shared" si="0"/>
        <v>-44.253270396645853</v>
      </c>
    </row>
    <row r="29" spans="1:10">
      <c r="A29" s="52">
        <v>22</v>
      </c>
      <c r="B29" s="53" t="s">
        <v>59</v>
      </c>
      <c r="C29" s="54"/>
      <c r="D29" s="55"/>
      <c r="E29" s="62">
        <v>654007.59400000004</v>
      </c>
      <c r="F29" s="113"/>
      <c r="G29" s="148">
        <v>240801.32199999999</v>
      </c>
      <c r="H29" s="59"/>
      <c r="I29" s="148">
        <v>255068.3091500244</v>
      </c>
      <c r="J29" s="61">
        <f t="shared" si="0"/>
        <v>5.9247960233475965</v>
      </c>
    </row>
    <row r="30" spans="1:10">
      <c r="A30" s="52">
        <v>23</v>
      </c>
      <c r="B30" s="53" t="s">
        <v>60</v>
      </c>
      <c r="C30" s="54"/>
      <c r="D30" s="55"/>
      <c r="E30" s="62">
        <v>132337.27499999999</v>
      </c>
      <c r="F30" s="113"/>
      <c r="G30" s="148">
        <v>51940.374000000003</v>
      </c>
      <c r="H30" s="59"/>
      <c r="I30" s="148">
        <v>49778.781000000003</v>
      </c>
      <c r="J30" s="61">
        <f t="shared" si="0"/>
        <v>-4.1616816236248155</v>
      </c>
    </row>
    <row r="31" spans="1:10">
      <c r="A31" s="52">
        <v>24</v>
      </c>
      <c r="B31" s="53" t="s">
        <v>61</v>
      </c>
      <c r="C31" s="54"/>
      <c r="D31" s="62"/>
      <c r="E31" s="62">
        <v>1603307.412</v>
      </c>
      <c r="F31" s="113"/>
      <c r="G31" s="148">
        <v>281896.12800000003</v>
      </c>
      <c r="H31" s="59"/>
      <c r="I31" s="148">
        <v>473579.179</v>
      </c>
      <c r="J31" s="61">
        <f t="shared" si="0"/>
        <v>67.997759444216257</v>
      </c>
    </row>
    <row r="32" spans="1:10">
      <c r="A32" s="52">
        <v>25</v>
      </c>
      <c r="B32" s="64" t="s">
        <v>62</v>
      </c>
      <c r="C32" s="54"/>
      <c r="D32" s="62"/>
      <c r="E32" s="62">
        <v>4666971.9270000001</v>
      </c>
      <c r="F32" s="113"/>
      <c r="G32" s="60">
        <v>1622417.0060000001</v>
      </c>
      <c r="H32" s="59"/>
      <c r="I32" s="60">
        <v>1628265.8226437499</v>
      </c>
      <c r="J32" s="61">
        <f t="shared" si="0"/>
        <v>0.36050020568816876</v>
      </c>
    </row>
    <row r="33" spans="1:10">
      <c r="A33" s="52">
        <v>26</v>
      </c>
      <c r="B33" s="64" t="s">
        <v>4</v>
      </c>
      <c r="C33" s="66"/>
      <c r="D33" s="55"/>
      <c r="E33" s="55">
        <v>1130608.7279999999</v>
      </c>
      <c r="F33" s="113"/>
      <c r="G33" s="148">
        <v>349083.43199999997</v>
      </c>
      <c r="H33" s="59"/>
      <c r="I33" s="148">
        <v>368904.83199999999</v>
      </c>
      <c r="J33" s="61">
        <f t="shared" si="0"/>
        <v>5.6781268267123153</v>
      </c>
    </row>
    <row r="34" spans="1:10">
      <c r="A34" s="52">
        <v>27</v>
      </c>
      <c r="B34" s="64" t="s">
        <v>63</v>
      </c>
      <c r="C34" s="66"/>
      <c r="D34" s="55"/>
      <c r="E34" s="62">
        <v>351940.29</v>
      </c>
      <c r="F34" s="113"/>
      <c r="G34" s="148">
        <v>79198.236000000004</v>
      </c>
      <c r="H34" s="59"/>
      <c r="I34" s="148">
        <v>98792.282000000007</v>
      </c>
      <c r="J34" s="61">
        <f t="shared" si="0"/>
        <v>24.740508109296783</v>
      </c>
    </row>
    <row r="35" spans="1:10">
      <c r="A35" s="52">
        <v>28</v>
      </c>
      <c r="B35" s="64" t="s">
        <v>29</v>
      </c>
      <c r="C35" s="66"/>
      <c r="D35" s="55"/>
      <c r="E35" s="55">
        <f>E36-SUM(E8:E34)</f>
        <v>14062217.186999999</v>
      </c>
      <c r="F35" s="117"/>
      <c r="G35" s="115">
        <v>3936262.07</v>
      </c>
      <c r="H35" s="55"/>
      <c r="I35" s="56">
        <v>5359657.4961542096</v>
      </c>
      <c r="J35" s="61">
        <f t="shared" si="0"/>
        <v>36.161093972948038</v>
      </c>
    </row>
    <row r="36" spans="1:10">
      <c r="A36" s="67"/>
      <c r="B36" s="68" t="s">
        <v>30</v>
      </c>
      <c r="C36" s="69"/>
      <c r="D36" s="70"/>
      <c r="E36" s="71">
        <v>71137662.597000003</v>
      </c>
      <c r="F36" s="67"/>
      <c r="G36" s="154">
        <v>21709643.287999999</v>
      </c>
      <c r="H36" s="116"/>
      <c r="I36" s="154">
        <v>24583135.874598175</v>
      </c>
      <c r="J36" s="118">
        <f t="shared" si="0"/>
        <v>13.236019350840735</v>
      </c>
    </row>
  </sheetData>
  <mergeCells count="8">
    <mergeCell ref="D7:E7"/>
    <mergeCell ref="D5:E5"/>
    <mergeCell ref="F5:G5"/>
    <mergeCell ref="H5:I5"/>
    <mergeCell ref="A1:J1"/>
    <mergeCell ref="A2:J2"/>
    <mergeCell ref="F6:G6"/>
    <mergeCell ref="H6:I6"/>
  </mergeCells>
  <pageMargins left="0.2" right="0.2" top="0.25" bottom="0.2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sqref="A1:F1"/>
    </sheetView>
  </sheetViews>
  <sheetFormatPr defaultRowHeight="15.75"/>
  <cols>
    <col min="1" max="1" width="4.28515625" style="83" bestFit="1" customWidth="1"/>
    <col min="2" max="2" width="48.5703125" style="74" bestFit="1" customWidth="1"/>
    <col min="3" max="3" width="23.5703125" style="74" bestFit="1" customWidth="1"/>
    <col min="4" max="5" width="23" style="74" bestFit="1" customWidth="1"/>
    <col min="6" max="6" width="10.7109375" style="74" bestFit="1" customWidth="1"/>
    <col min="7" max="16384" width="9.140625" style="74"/>
  </cols>
  <sheetData>
    <row r="1" spans="1:6" ht="18.75">
      <c r="A1" s="174" t="s">
        <v>100</v>
      </c>
      <c r="B1" s="174"/>
      <c r="C1" s="174"/>
      <c r="D1" s="174"/>
      <c r="E1" s="174"/>
      <c r="F1" s="174"/>
    </row>
    <row r="2" spans="1:6" ht="18.75">
      <c r="A2" s="174" t="s">
        <v>120</v>
      </c>
      <c r="B2" s="174"/>
      <c r="C2" s="174"/>
      <c r="D2" s="174"/>
      <c r="E2" s="174"/>
      <c r="F2" s="174"/>
    </row>
    <row r="3" spans="1:6" ht="18.75">
      <c r="A3" s="72"/>
      <c r="B3" s="175" t="s">
        <v>93</v>
      </c>
      <c r="C3" s="175"/>
      <c r="D3" s="175"/>
      <c r="E3" s="175"/>
      <c r="F3" s="73"/>
    </row>
    <row r="4" spans="1:6">
      <c r="A4" s="75"/>
      <c r="F4" s="76" t="s">
        <v>94</v>
      </c>
    </row>
    <row r="5" spans="1:6">
      <c r="A5" s="77" t="s">
        <v>0</v>
      </c>
      <c r="B5" s="136" t="s">
        <v>1</v>
      </c>
      <c r="C5" s="139" t="s">
        <v>101</v>
      </c>
      <c r="D5" s="141" t="s">
        <v>95</v>
      </c>
      <c r="E5" s="141" t="s">
        <v>96</v>
      </c>
      <c r="F5" s="78" t="s">
        <v>97</v>
      </c>
    </row>
    <row r="6" spans="1:6" ht="16.5" thickBot="1">
      <c r="A6" s="79"/>
      <c r="B6" s="137"/>
      <c r="C6" s="140" t="s">
        <v>102</v>
      </c>
      <c r="D6" s="143" t="s">
        <v>119</v>
      </c>
      <c r="E6" s="142" t="s">
        <v>119</v>
      </c>
      <c r="F6" s="80" t="s">
        <v>98</v>
      </c>
    </row>
    <row r="7" spans="1:6">
      <c r="A7" s="81">
        <v>1</v>
      </c>
      <c r="B7" s="121" t="s">
        <v>2</v>
      </c>
      <c r="C7" s="144">
        <v>16079514.843</v>
      </c>
      <c r="D7" s="145">
        <v>6835623.591</v>
      </c>
      <c r="E7" s="145">
        <v>8124051.7369999997</v>
      </c>
      <c r="F7" s="146">
        <f>+E7/D7*100-100</f>
        <v>18.848728705547586</v>
      </c>
    </row>
    <row r="8" spans="1:6">
      <c r="A8" s="81">
        <v>2</v>
      </c>
      <c r="B8" s="121" t="s">
        <v>103</v>
      </c>
      <c r="C8" s="147">
        <v>7122104.9689999996</v>
      </c>
      <c r="D8" s="148">
        <v>3004914.4440000001</v>
      </c>
      <c r="E8" s="148">
        <v>2297502.6269999999</v>
      </c>
      <c r="F8" s="146">
        <f t="shared" ref="F8:F36" si="0">+E8/D8*100-100</f>
        <v>-23.54182890007101</v>
      </c>
    </row>
    <row r="9" spans="1:6">
      <c r="A9" s="81">
        <v>3</v>
      </c>
      <c r="B9" s="119" t="s">
        <v>3</v>
      </c>
      <c r="C9" s="147">
        <v>78250399.105000004</v>
      </c>
      <c r="D9" s="149">
        <v>17336698.702</v>
      </c>
      <c r="E9" s="149">
        <v>33113881.494510677</v>
      </c>
      <c r="F9" s="146">
        <f t="shared" si="0"/>
        <v>91.004539351489029</v>
      </c>
    </row>
    <row r="10" spans="1:6">
      <c r="A10" s="81">
        <v>4</v>
      </c>
      <c r="B10" s="120" t="s">
        <v>4</v>
      </c>
      <c r="C10" s="147">
        <v>4757397.1169999996</v>
      </c>
      <c r="D10" s="148">
        <v>1140780.7879999999</v>
      </c>
      <c r="E10" s="148">
        <v>1829914.4509999999</v>
      </c>
      <c r="F10" s="146">
        <f t="shared" si="0"/>
        <v>60.408947121925053</v>
      </c>
    </row>
    <row r="11" spans="1:6">
      <c r="A11" s="81">
        <v>5</v>
      </c>
      <c r="B11" s="120" t="s">
        <v>5</v>
      </c>
      <c r="C11" s="147">
        <v>7064469.1979999999</v>
      </c>
      <c r="D11" s="148">
        <v>1738953.9990000001</v>
      </c>
      <c r="E11" s="148">
        <v>2340064.2115745852</v>
      </c>
      <c r="F11" s="146">
        <f t="shared" si="0"/>
        <v>34.567344099973809</v>
      </c>
    </row>
    <row r="12" spans="1:6">
      <c r="A12" s="81">
        <v>6</v>
      </c>
      <c r="B12" s="120" t="s">
        <v>6</v>
      </c>
      <c r="C12" s="147">
        <v>3552450.952</v>
      </c>
      <c r="D12" s="148">
        <v>904790.89300000004</v>
      </c>
      <c r="E12" s="148">
        <v>1206143.2335000001</v>
      </c>
      <c r="F12" s="146">
        <f t="shared" si="0"/>
        <v>33.306296828520345</v>
      </c>
    </row>
    <row r="13" spans="1:6">
      <c r="A13" s="81">
        <v>7</v>
      </c>
      <c r="B13" s="119" t="s">
        <v>7</v>
      </c>
      <c r="C13" s="147">
        <v>57112432.394000001</v>
      </c>
      <c r="D13" s="148">
        <v>9730940.0690000001</v>
      </c>
      <c r="E13" s="148">
        <v>24143905.970734678</v>
      </c>
      <c r="F13" s="146">
        <f t="shared" si="0"/>
        <v>148.11483576648752</v>
      </c>
    </row>
    <row r="14" spans="1:6">
      <c r="A14" s="81">
        <v>8</v>
      </c>
      <c r="B14" s="121" t="s">
        <v>8</v>
      </c>
      <c r="C14" s="147">
        <v>34578153.542000003</v>
      </c>
      <c r="D14" s="149">
        <v>6381668.2369999997</v>
      </c>
      <c r="E14" s="149">
        <v>14749543.72967566</v>
      </c>
      <c r="F14" s="146">
        <f t="shared" si="0"/>
        <v>131.12363698507411</v>
      </c>
    </row>
    <row r="15" spans="1:6">
      <c r="A15" s="81">
        <v>9</v>
      </c>
      <c r="B15" s="119" t="s">
        <v>9</v>
      </c>
      <c r="C15" s="147">
        <v>66630557.365999997</v>
      </c>
      <c r="D15" s="148">
        <v>10214301.419</v>
      </c>
      <c r="E15" s="148">
        <v>33926151.990496948</v>
      </c>
      <c r="F15" s="146">
        <f t="shared" si="0"/>
        <v>232.14363468254089</v>
      </c>
    </row>
    <row r="16" spans="1:6">
      <c r="A16" s="81">
        <v>10</v>
      </c>
      <c r="B16" s="119" t="s">
        <v>10</v>
      </c>
      <c r="C16" s="147">
        <v>23727616.809999999</v>
      </c>
      <c r="D16" s="149">
        <v>7122271.9440000001</v>
      </c>
      <c r="E16" s="149">
        <v>11338613.537951659</v>
      </c>
      <c r="F16" s="146">
        <f t="shared" si="0"/>
        <v>59.199390687456457</v>
      </c>
    </row>
    <row r="17" spans="1:6">
      <c r="A17" s="81">
        <v>11</v>
      </c>
      <c r="B17" s="119" t="s">
        <v>11</v>
      </c>
      <c r="C17" s="147">
        <v>9531145.5240000002</v>
      </c>
      <c r="D17" s="148">
        <v>2023350.9739999999</v>
      </c>
      <c r="E17" s="148">
        <v>1040211.799</v>
      </c>
      <c r="F17" s="146">
        <f t="shared" si="0"/>
        <v>-48.5896509124373</v>
      </c>
    </row>
    <row r="18" spans="1:6">
      <c r="A18" s="81">
        <v>12</v>
      </c>
      <c r="B18" s="120" t="s">
        <v>12</v>
      </c>
      <c r="C18" s="147">
        <v>6151627.8729999997</v>
      </c>
      <c r="D18" s="148">
        <v>1324917.8810000001</v>
      </c>
      <c r="E18" s="148">
        <v>2645851.0313891601</v>
      </c>
      <c r="F18" s="146">
        <f t="shared" si="0"/>
        <v>99.69924697462514</v>
      </c>
    </row>
    <row r="19" spans="1:6">
      <c r="A19" s="81">
        <v>13</v>
      </c>
      <c r="B19" s="120" t="s">
        <v>13</v>
      </c>
      <c r="C19" s="147">
        <v>4972339.9939999999</v>
      </c>
      <c r="D19" s="148">
        <v>1354534.3670000001</v>
      </c>
      <c r="E19" s="148">
        <v>1533801.8051968995</v>
      </c>
      <c r="F19" s="146">
        <f t="shared" si="0"/>
        <v>13.234617191288976</v>
      </c>
    </row>
    <row r="20" spans="1:6">
      <c r="A20" s="81">
        <v>14</v>
      </c>
      <c r="B20" s="120" t="s">
        <v>14</v>
      </c>
      <c r="C20" s="147">
        <v>9410803.2569999993</v>
      </c>
      <c r="D20" s="149">
        <v>2368259.625</v>
      </c>
      <c r="E20" s="150">
        <v>3744998.3831467284</v>
      </c>
      <c r="F20" s="146">
        <f t="shared" si="0"/>
        <v>58.132932032176512</v>
      </c>
    </row>
    <row r="21" spans="1:6">
      <c r="A21" s="81">
        <v>15</v>
      </c>
      <c r="B21" s="119" t="s">
        <v>15</v>
      </c>
      <c r="C21" s="147">
        <v>12867411.790999999</v>
      </c>
      <c r="D21" s="149">
        <v>4392622.4280000003</v>
      </c>
      <c r="E21" s="149">
        <v>5525697.0644796146</v>
      </c>
      <c r="F21" s="146">
        <f t="shared" si="0"/>
        <v>25.79494721096512</v>
      </c>
    </row>
    <row r="22" spans="1:6">
      <c r="A22" s="81">
        <v>16</v>
      </c>
      <c r="B22" s="119" t="s">
        <v>16</v>
      </c>
      <c r="C22" s="147">
        <v>3816195.9939999999</v>
      </c>
      <c r="D22" s="148">
        <v>1064144.6410000001</v>
      </c>
      <c r="E22" s="148">
        <v>1106358.3533281251</v>
      </c>
      <c r="F22" s="146">
        <f t="shared" si="0"/>
        <v>3.9669149006337818</v>
      </c>
    </row>
    <row r="23" spans="1:6">
      <c r="A23" s="81">
        <v>17</v>
      </c>
      <c r="B23" s="122" t="s">
        <v>17</v>
      </c>
      <c r="C23" s="147">
        <v>39341399.270999998</v>
      </c>
      <c r="D23" s="148">
        <v>7881803.5880000005</v>
      </c>
      <c r="E23" s="148">
        <v>10138484.693359375</v>
      </c>
      <c r="F23" s="146">
        <f t="shared" si="0"/>
        <v>28.631531858966355</v>
      </c>
    </row>
    <row r="24" spans="1:6">
      <c r="A24" s="81">
        <v>18</v>
      </c>
      <c r="B24" s="120" t="s">
        <v>18</v>
      </c>
      <c r="C24" s="147">
        <v>4863690.6169999996</v>
      </c>
      <c r="D24" s="148">
        <v>1046231.232</v>
      </c>
      <c r="E24" s="148">
        <v>927937.77899999998</v>
      </c>
      <c r="F24" s="146">
        <f t="shared" si="0"/>
        <v>-11.306626048036009</v>
      </c>
    </row>
    <row r="25" spans="1:6">
      <c r="A25" s="81">
        <v>19</v>
      </c>
      <c r="B25" s="119" t="s">
        <v>19</v>
      </c>
      <c r="C25" s="147">
        <v>2852795.1310000001</v>
      </c>
      <c r="D25" s="148">
        <v>679621.924</v>
      </c>
      <c r="E25" s="148">
        <v>1487962.726</v>
      </c>
      <c r="F25" s="146">
        <f t="shared" si="0"/>
        <v>118.93977716940162</v>
      </c>
    </row>
    <row r="26" spans="1:6">
      <c r="A26" s="81">
        <v>20</v>
      </c>
      <c r="B26" s="122" t="s">
        <v>20</v>
      </c>
      <c r="C26" s="147">
        <v>12360203.661</v>
      </c>
      <c r="D26" s="148">
        <v>2428545.915</v>
      </c>
      <c r="E26" s="148">
        <v>4325153.5930000003</v>
      </c>
      <c r="F26" s="146">
        <f t="shared" si="0"/>
        <v>78.096430719532037</v>
      </c>
    </row>
    <row r="27" spans="1:6">
      <c r="A27" s="81">
        <v>21</v>
      </c>
      <c r="B27" s="119" t="s">
        <v>21</v>
      </c>
      <c r="C27" s="147">
        <v>26526003.517000001</v>
      </c>
      <c r="D27" s="148">
        <v>3917091.4939999999</v>
      </c>
      <c r="E27" s="148">
        <v>7526149.5157031249</v>
      </c>
      <c r="F27" s="146">
        <f t="shared" si="0"/>
        <v>92.136168563621624</v>
      </c>
    </row>
    <row r="28" spans="1:6">
      <c r="A28" s="81">
        <v>22</v>
      </c>
      <c r="B28" s="119" t="s">
        <v>22</v>
      </c>
      <c r="C28" s="147">
        <v>9993904.9480000008</v>
      </c>
      <c r="D28" s="149">
        <v>2159325.909</v>
      </c>
      <c r="E28" s="149">
        <v>3099329.4327265625</v>
      </c>
      <c r="F28" s="146">
        <f t="shared" si="0"/>
        <v>43.532267167668323</v>
      </c>
    </row>
    <row r="29" spans="1:6">
      <c r="A29" s="81">
        <v>23</v>
      </c>
      <c r="B29" s="119" t="s">
        <v>23</v>
      </c>
      <c r="C29" s="147">
        <v>1871961.463</v>
      </c>
      <c r="D29" s="150">
        <v>382574.94500000001</v>
      </c>
      <c r="E29" s="149">
        <v>242847.69359375001</v>
      </c>
      <c r="F29" s="146">
        <f t="shared" si="0"/>
        <v>-36.522844277282715</v>
      </c>
    </row>
    <row r="30" spans="1:6">
      <c r="A30" s="81">
        <v>24</v>
      </c>
      <c r="B30" s="119" t="s">
        <v>24</v>
      </c>
      <c r="C30" s="147">
        <v>9835490.5889999997</v>
      </c>
      <c r="D30" s="148">
        <v>850706.21100000001</v>
      </c>
      <c r="E30" s="148">
        <v>6583058.006726562</v>
      </c>
      <c r="F30" s="146">
        <f t="shared" si="0"/>
        <v>673.83448264568528</v>
      </c>
    </row>
    <row r="31" spans="1:6">
      <c r="A31" s="81">
        <v>25</v>
      </c>
      <c r="B31" s="119" t="s">
        <v>25</v>
      </c>
      <c r="C31" s="147">
        <v>15945240.277000001</v>
      </c>
      <c r="D31" s="148">
        <v>2886142.4470000002</v>
      </c>
      <c r="E31" s="148">
        <v>3150326.8135000002</v>
      </c>
      <c r="F31" s="146">
        <f t="shared" si="0"/>
        <v>9.1535456531123884</v>
      </c>
    </row>
    <row r="32" spans="1:6">
      <c r="A32" s="81">
        <v>26</v>
      </c>
      <c r="B32" s="119" t="s">
        <v>26</v>
      </c>
      <c r="C32" s="147">
        <v>15812345.937999999</v>
      </c>
      <c r="D32" s="149">
        <v>4147381.63</v>
      </c>
      <c r="E32" s="149">
        <v>5101383.9348750003</v>
      </c>
      <c r="F32" s="146">
        <f t="shared" si="0"/>
        <v>23.00252038477106</v>
      </c>
    </row>
    <row r="33" spans="1:6">
      <c r="A33" s="81">
        <v>27</v>
      </c>
      <c r="B33" s="120" t="s">
        <v>27</v>
      </c>
      <c r="C33" s="147">
        <v>1534594.594</v>
      </c>
      <c r="D33" s="148">
        <v>477226.74</v>
      </c>
      <c r="E33" s="148">
        <v>370871.35749999998</v>
      </c>
      <c r="F33" s="146">
        <f t="shared" si="0"/>
        <v>-22.286132269118028</v>
      </c>
    </row>
    <row r="34" spans="1:6">
      <c r="A34" s="81">
        <v>28</v>
      </c>
      <c r="B34" s="119" t="s">
        <v>28</v>
      </c>
      <c r="C34" s="147">
        <v>69193189.077999994</v>
      </c>
      <c r="D34" s="149">
        <v>15790028.524</v>
      </c>
      <c r="E34" s="149">
        <v>30515881.84444629</v>
      </c>
      <c r="F34" s="146">
        <f t="shared" si="0"/>
        <v>93.260460537254772</v>
      </c>
    </row>
    <row r="35" spans="1:6">
      <c r="A35" s="81">
        <v>29</v>
      </c>
      <c r="B35" s="119" t="s">
        <v>29</v>
      </c>
      <c r="C35" s="151">
        <f>C36-SUM(C7:C34)</f>
        <v>225390521.16200006</v>
      </c>
      <c r="D35" s="152">
        <v>46578408.795999996</v>
      </c>
      <c r="E35" s="152">
        <v>80745286.313804567</v>
      </c>
      <c r="F35" s="146">
        <f t="shared" si="0"/>
        <v>73.353466554526676</v>
      </c>
    </row>
    <row r="36" spans="1:6">
      <c r="A36" s="82"/>
      <c r="B36" s="138" t="s">
        <v>30</v>
      </c>
      <c r="C36" s="153">
        <v>781145960.97500002</v>
      </c>
      <c r="D36" s="154">
        <v>166163863.35699999</v>
      </c>
      <c r="E36" s="154">
        <v>302881365.12421995</v>
      </c>
      <c r="F36" s="155">
        <f t="shared" si="0"/>
        <v>82.278721140158467</v>
      </c>
    </row>
  </sheetData>
  <mergeCells count="3">
    <mergeCell ref="A1:F1"/>
    <mergeCell ref="B3:E3"/>
    <mergeCell ref="A2:F2"/>
  </mergeCells>
  <pageMargins left="0.7" right="0.7" top="0.2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workbookViewId="0"/>
  </sheetViews>
  <sheetFormatPr defaultRowHeight="15.75"/>
  <cols>
    <col min="1" max="1" width="4.85546875" style="84" bestFit="1" customWidth="1"/>
    <col min="2" max="2" width="25.85546875" style="84" customWidth="1"/>
    <col min="3" max="4" width="23" style="84" bestFit="1" customWidth="1"/>
    <col min="5" max="5" width="12.85546875" style="84" bestFit="1" customWidth="1"/>
    <col min="6" max="16384" width="9.140625" style="84"/>
  </cols>
  <sheetData>
    <row r="1" spans="1:5" ht="18.75">
      <c r="B1" s="176" t="s">
        <v>104</v>
      </c>
      <c r="C1" s="176"/>
      <c r="D1" s="176"/>
      <c r="E1" s="176"/>
    </row>
    <row r="2" spans="1:5" ht="18.75">
      <c r="B2" s="177" t="s">
        <v>117</v>
      </c>
      <c r="C2" s="177"/>
      <c r="D2" s="177"/>
      <c r="E2" s="177"/>
    </row>
    <row r="3" spans="1:5">
      <c r="B3" s="85" t="s">
        <v>105</v>
      </c>
      <c r="C3" s="1"/>
      <c r="D3" s="1"/>
      <c r="E3" s="4" t="s">
        <v>84</v>
      </c>
    </row>
    <row r="4" spans="1:5">
      <c r="A4" s="86" t="s">
        <v>106</v>
      </c>
      <c r="B4" s="87" t="s">
        <v>64</v>
      </c>
      <c r="C4" s="88" t="s">
        <v>95</v>
      </c>
      <c r="D4" s="77" t="s">
        <v>96</v>
      </c>
      <c r="E4" s="89" t="s">
        <v>107</v>
      </c>
    </row>
    <row r="5" spans="1:5">
      <c r="A5" s="90"/>
      <c r="B5" s="91"/>
      <c r="C5" s="92" t="s">
        <v>121</v>
      </c>
      <c r="D5" s="125" t="s">
        <v>121</v>
      </c>
      <c r="E5" s="93"/>
    </row>
    <row r="6" spans="1:5">
      <c r="A6" s="94">
        <v>1</v>
      </c>
      <c r="B6" s="179" t="s">
        <v>65</v>
      </c>
      <c r="C6" s="95">
        <v>11.120213203</v>
      </c>
      <c r="D6" s="181">
        <v>13.657861153113124</v>
      </c>
      <c r="E6" s="182">
        <f>D6/C6*100-100</f>
        <v>22.820137562007531</v>
      </c>
    </row>
    <row r="7" spans="1:5">
      <c r="A7" s="94">
        <v>2</v>
      </c>
      <c r="B7" s="179" t="s">
        <v>108</v>
      </c>
      <c r="C7" s="96">
        <v>3.2629764479999999</v>
      </c>
      <c r="D7" s="181">
        <v>3.3388646815</v>
      </c>
      <c r="E7" s="183">
        <f t="shared" ref="E7:E19" si="0">D7/C7*100-100</f>
        <v>2.3257364773967311</v>
      </c>
    </row>
    <row r="8" spans="1:5">
      <c r="A8" s="94">
        <v>3</v>
      </c>
      <c r="B8" s="179" t="s">
        <v>66</v>
      </c>
      <c r="C8" s="96">
        <v>1.130091459</v>
      </c>
      <c r="D8" s="181">
        <v>1.108744309</v>
      </c>
      <c r="E8" s="183">
        <f t="shared" si="0"/>
        <v>-1.8889754302620503</v>
      </c>
    </row>
    <row r="9" spans="1:5">
      <c r="A9" s="94">
        <v>4</v>
      </c>
      <c r="B9" s="179" t="s">
        <v>67</v>
      </c>
      <c r="C9" s="96">
        <v>0.31651942199999999</v>
      </c>
      <c r="D9" s="181">
        <v>0.96567136050000002</v>
      </c>
      <c r="E9" s="183">
        <f t="shared" si="0"/>
        <v>205.09071272725879</v>
      </c>
    </row>
    <row r="10" spans="1:5">
      <c r="A10" s="94">
        <v>5</v>
      </c>
      <c r="B10" s="179" t="s">
        <v>82</v>
      </c>
      <c r="C10" s="96">
        <v>1.1656935239999999</v>
      </c>
      <c r="D10" s="181">
        <v>0.96250551726416012</v>
      </c>
      <c r="E10" s="183">
        <f t="shared" si="0"/>
        <v>-17.430654160161552</v>
      </c>
    </row>
    <row r="11" spans="1:5">
      <c r="A11" s="94">
        <v>6</v>
      </c>
      <c r="B11" s="179" t="s">
        <v>109</v>
      </c>
      <c r="C11" s="96">
        <v>0.68722278800000003</v>
      </c>
      <c r="D11" s="181">
        <v>0.52015787775</v>
      </c>
      <c r="E11" s="183">
        <f t="shared" si="0"/>
        <v>-24.310152859773922</v>
      </c>
    </row>
    <row r="12" spans="1:5">
      <c r="A12" s="94">
        <v>7</v>
      </c>
      <c r="B12" s="179" t="s">
        <v>70</v>
      </c>
      <c r="C12" s="96">
        <v>0.465567008</v>
      </c>
      <c r="D12" s="181">
        <v>0.45023648562512236</v>
      </c>
      <c r="E12" s="183">
        <f t="shared" si="0"/>
        <v>-3.2928712970309135</v>
      </c>
    </row>
    <row r="13" spans="1:5">
      <c r="A13" s="94">
        <v>8</v>
      </c>
      <c r="B13" s="179" t="s">
        <v>68</v>
      </c>
      <c r="C13" s="96">
        <v>0.49600033900000001</v>
      </c>
      <c r="D13" s="181">
        <v>0.41290350987500002</v>
      </c>
      <c r="E13" s="183">
        <f t="shared" si="0"/>
        <v>-16.753381518354161</v>
      </c>
    </row>
    <row r="14" spans="1:5">
      <c r="A14" s="94">
        <v>9</v>
      </c>
      <c r="B14" s="179" t="s">
        <v>71</v>
      </c>
      <c r="C14" s="96">
        <v>0.175363569</v>
      </c>
      <c r="D14" s="181">
        <v>0.40247236853687501</v>
      </c>
      <c r="E14" s="183">
        <f t="shared" si="0"/>
        <v>129.50740044351804</v>
      </c>
    </row>
    <row r="15" spans="1:5">
      <c r="A15" s="94">
        <v>10</v>
      </c>
      <c r="B15" s="179" t="s">
        <v>69</v>
      </c>
      <c r="C15" s="96">
        <v>0.388799968</v>
      </c>
      <c r="D15" s="181">
        <v>0.39632193500000001</v>
      </c>
      <c r="E15" s="183">
        <f t="shared" si="0"/>
        <v>1.9346624534701533</v>
      </c>
    </row>
    <row r="16" spans="1:5">
      <c r="A16" s="94">
        <v>11</v>
      </c>
      <c r="B16" s="179" t="s">
        <v>72</v>
      </c>
      <c r="C16" s="96">
        <v>0.32828928400000001</v>
      </c>
      <c r="D16" s="181">
        <v>0.34815731959375001</v>
      </c>
      <c r="E16" s="183">
        <f t="shared" si="0"/>
        <v>6.051990290901486</v>
      </c>
    </row>
    <row r="17" spans="1:5">
      <c r="A17" s="94">
        <v>12</v>
      </c>
      <c r="B17" s="179" t="s">
        <v>73</v>
      </c>
      <c r="C17" s="96">
        <v>0.19717024499999999</v>
      </c>
      <c r="D17" s="181">
        <v>0.22223127764454001</v>
      </c>
      <c r="E17" s="183">
        <f t="shared" si="0"/>
        <v>12.710352236231188</v>
      </c>
    </row>
    <row r="18" spans="1:5">
      <c r="A18" s="94">
        <v>13</v>
      </c>
      <c r="B18" s="179" t="s">
        <v>75</v>
      </c>
      <c r="C18" s="96">
        <v>0.234242107</v>
      </c>
      <c r="D18" s="181">
        <v>0.152551002125</v>
      </c>
      <c r="E18" s="183">
        <f t="shared" si="0"/>
        <v>-34.874645690836445</v>
      </c>
    </row>
    <row r="19" spans="1:5">
      <c r="A19" s="94">
        <v>14</v>
      </c>
      <c r="B19" s="179" t="s">
        <v>122</v>
      </c>
      <c r="C19" s="96">
        <v>0.150715876</v>
      </c>
      <c r="D19" s="181">
        <v>0.129836908</v>
      </c>
      <c r="E19" s="183">
        <f t="shared" si="0"/>
        <v>-13.853197522469358</v>
      </c>
    </row>
    <row r="20" spans="1:5">
      <c r="A20" s="94">
        <v>15</v>
      </c>
      <c r="B20" s="178" t="s">
        <v>29</v>
      </c>
      <c r="C20" s="98">
        <f>+C21-SUM(C6:C19)</f>
        <v>1.5907780479999971</v>
      </c>
      <c r="D20" s="181">
        <f>+D21-SUM(D6:D19)</f>
        <v>1.5146201690706071</v>
      </c>
      <c r="E20" s="123">
        <f t="shared" ref="E20" si="1">+D20/C20*100-100</f>
        <v>-4.7874610179050023</v>
      </c>
    </row>
    <row r="21" spans="1:5">
      <c r="A21" s="99"/>
      <c r="B21" s="100" t="s">
        <v>85</v>
      </c>
      <c r="C21" s="101">
        <v>21.709643287999999</v>
      </c>
      <c r="D21" s="101">
        <v>24.583135874598174</v>
      </c>
      <c r="E21" s="102">
        <f>D21/C21*100-100</f>
        <v>13.236019350840735</v>
      </c>
    </row>
    <row r="22" spans="1:5">
      <c r="C22" s="103"/>
      <c r="D22" s="103"/>
      <c r="E22" s="104"/>
    </row>
    <row r="23" spans="1:5">
      <c r="B23" s="85" t="s">
        <v>110</v>
      </c>
      <c r="C23" s="105"/>
      <c r="D23" s="105"/>
      <c r="E23" s="4" t="s">
        <v>84</v>
      </c>
    </row>
    <row r="24" spans="1:5">
      <c r="A24" s="86" t="s">
        <v>106</v>
      </c>
      <c r="B24" s="87" t="s">
        <v>64</v>
      </c>
      <c r="C24" s="88" t="s">
        <v>95</v>
      </c>
      <c r="D24" s="77" t="s">
        <v>96</v>
      </c>
      <c r="E24" s="106" t="s">
        <v>107</v>
      </c>
    </row>
    <row r="25" spans="1:5">
      <c r="A25" s="90"/>
      <c r="B25" s="91"/>
      <c r="C25" s="92" t="s">
        <v>121</v>
      </c>
      <c r="D25" s="125" t="s">
        <v>121</v>
      </c>
      <c r="E25" s="107"/>
    </row>
    <row r="26" spans="1:5">
      <c r="A26" s="94">
        <v>1</v>
      </c>
      <c r="B26" s="179" t="s">
        <v>65</v>
      </c>
      <c r="C26" s="108">
        <v>98.547582058000003</v>
      </c>
      <c r="D26" s="109">
        <v>197.58270794139071</v>
      </c>
      <c r="E26" s="97">
        <f t="shared" ref="E26:E40" si="2">+D26/C26*100-100</f>
        <v>100.49472936342951</v>
      </c>
    </row>
    <row r="27" spans="1:5">
      <c r="A27" s="94">
        <v>2</v>
      </c>
      <c r="B27" s="179" t="s">
        <v>109</v>
      </c>
      <c r="C27" s="109">
        <v>26.541861891</v>
      </c>
      <c r="D27" s="109">
        <v>45.628986380463928</v>
      </c>
      <c r="E27" s="97">
        <f t="shared" si="2"/>
        <v>71.913283882831593</v>
      </c>
    </row>
    <row r="28" spans="1:5">
      <c r="A28" s="94">
        <v>3</v>
      </c>
      <c r="B28" s="179" t="s">
        <v>111</v>
      </c>
      <c r="C28" s="109">
        <v>6.9027314200000003</v>
      </c>
      <c r="D28" s="109">
        <v>10.525941311970215</v>
      </c>
      <c r="E28" s="97">
        <f t="shared" si="2"/>
        <v>52.489509898535402</v>
      </c>
    </row>
    <row r="29" spans="1:5">
      <c r="A29" s="94">
        <v>4</v>
      </c>
      <c r="B29" s="179" t="s">
        <v>77</v>
      </c>
      <c r="C29" s="109">
        <v>2.4124586990000001</v>
      </c>
      <c r="D29" s="109">
        <v>3.7469175638884278</v>
      </c>
      <c r="E29" s="97">
        <f t="shared" si="2"/>
        <v>55.315304068897859</v>
      </c>
    </row>
    <row r="30" spans="1:5">
      <c r="A30" s="94">
        <v>5</v>
      </c>
      <c r="B30" s="179" t="s">
        <v>78</v>
      </c>
      <c r="C30" s="109">
        <v>2.8419316210000001</v>
      </c>
      <c r="D30" s="109">
        <v>3.5174858469926757</v>
      </c>
      <c r="E30" s="97">
        <f t="shared" si="2"/>
        <v>23.770952861806236</v>
      </c>
    </row>
    <row r="31" spans="1:5">
      <c r="A31" s="94">
        <v>6</v>
      </c>
      <c r="B31" s="179" t="s">
        <v>79</v>
      </c>
      <c r="C31" s="109">
        <v>2.2305749330000002</v>
      </c>
      <c r="D31" s="109">
        <v>3.2383779927499998</v>
      </c>
      <c r="E31" s="97">
        <f t="shared" si="2"/>
        <v>45.181313787766811</v>
      </c>
    </row>
    <row r="32" spans="1:5">
      <c r="A32" s="94">
        <v>7</v>
      </c>
      <c r="B32" s="179" t="s">
        <v>108</v>
      </c>
      <c r="C32" s="109">
        <v>1.6120268630000001</v>
      </c>
      <c r="D32" s="109">
        <v>3.2217527249160156</v>
      </c>
      <c r="E32" s="97">
        <f t="shared" si="2"/>
        <v>99.857260375940484</v>
      </c>
    </row>
    <row r="33" spans="1:5">
      <c r="A33" s="94">
        <v>8</v>
      </c>
      <c r="B33" s="179" t="s">
        <v>74</v>
      </c>
      <c r="C33" s="109">
        <v>1.4561358120000001</v>
      </c>
      <c r="D33" s="109">
        <v>2.6238983365468749</v>
      </c>
      <c r="E33" s="97">
        <f t="shared" si="2"/>
        <v>80.195989613287168</v>
      </c>
    </row>
    <row r="34" spans="1:5">
      <c r="A34" s="94">
        <v>9</v>
      </c>
      <c r="B34" s="179" t="s">
        <v>70</v>
      </c>
      <c r="C34" s="109">
        <v>1.5774544239999999</v>
      </c>
      <c r="D34" s="109">
        <v>2.611224182548828</v>
      </c>
      <c r="E34" s="97">
        <f t="shared" si="2"/>
        <v>65.534049213762131</v>
      </c>
    </row>
    <row r="35" spans="1:5">
      <c r="A35" s="94">
        <v>10</v>
      </c>
      <c r="B35" s="179" t="s">
        <v>76</v>
      </c>
      <c r="C35" s="109">
        <v>1.5426787390000001</v>
      </c>
      <c r="D35" s="109">
        <v>2.4081271675273439</v>
      </c>
      <c r="E35" s="97">
        <f t="shared" si="2"/>
        <v>56.100366631638906</v>
      </c>
    </row>
    <row r="36" spans="1:5">
      <c r="A36" s="94">
        <v>11</v>
      </c>
      <c r="B36" s="179" t="s">
        <v>81</v>
      </c>
      <c r="C36" s="109">
        <v>0.66844003399999996</v>
      </c>
      <c r="D36" s="109">
        <v>2.2525199279999999</v>
      </c>
      <c r="E36" s="97">
        <f t="shared" si="2"/>
        <v>236.98160095539703</v>
      </c>
    </row>
    <row r="37" spans="1:5">
      <c r="A37" s="94">
        <v>12</v>
      </c>
      <c r="B37" s="179" t="s">
        <v>80</v>
      </c>
      <c r="C37" s="109">
        <v>1.438971869</v>
      </c>
      <c r="D37" s="109">
        <v>2.1748965751103517</v>
      </c>
      <c r="E37" s="97">
        <f t="shared" si="2"/>
        <v>51.142397010288732</v>
      </c>
    </row>
    <row r="38" spans="1:5">
      <c r="A38" s="94">
        <v>13</v>
      </c>
      <c r="B38" s="179" t="s">
        <v>112</v>
      </c>
      <c r="C38" s="109">
        <v>1.6135198239999999</v>
      </c>
      <c r="D38" s="109">
        <v>2.1442595388554078</v>
      </c>
      <c r="E38" s="97">
        <f t="shared" si="2"/>
        <v>32.893287517204243</v>
      </c>
    </row>
    <row r="39" spans="1:5">
      <c r="A39" s="94">
        <v>14</v>
      </c>
      <c r="B39" s="179" t="s">
        <v>66</v>
      </c>
      <c r="C39" s="109">
        <v>0.79246213799999998</v>
      </c>
      <c r="D39" s="109">
        <v>1.608489916453125</v>
      </c>
      <c r="E39" s="97">
        <f t="shared" si="2"/>
        <v>102.97372446242031</v>
      </c>
    </row>
    <row r="40" spans="1:5">
      <c r="A40" s="94">
        <v>15</v>
      </c>
      <c r="B40" s="180" t="s">
        <v>29</v>
      </c>
      <c r="C40" s="98">
        <f>+C41-SUM(C26:C39)</f>
        <v>15.985033031999961</v>
      </c>
      <c r="D40" s="109">
        <f>+D41-SUM(D26:D39)</f>
        <v>19.595779716805964</v>
      </c>
      <c r="E40" s="97">
        <f t="shared" si="2"/>
        <v>22.588296674631565</v>
      </c>
    </row>
    <row r="41" spans="1:5" s="110" customFormat="1">
      <c r="A41" s="99"/>
      <c r="B41" s="100" t="s">
        <v>86</v>
      </c>
      <c r="C41" s="124">
        <v>166.163863357</v>
      </c>
      <c r="D41" s="184">
        <v>302.88136512421983</v>
      </c>
      <c r="E41" s="102">
        <f>D41/C41*100-100</f>
        <v>82.278721140158382</v>
      </c>
    </row>
    <row r="42" spans="1:5">
      <c r="C42" s="111"/>
      <c r="D42" s="111"/>
      <c r="E42" s="104"/>
    </row>
    <row r="43" spans="1:5">
      <c r="C43" s="112"/>
      <c r="D43" s="112"/>
    </row>
  </sheetData>
  <mergeCells count="2">
    <mergeCell ref="B1:E1"/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composition</vt:lpstr>
      <vt:lpstr>Export</vt:lpstr>
      <vt:lpstr>Import</vt:lpstr>
      <vt:lpstr>Country</vt:lpstr>
    </vt:vector>
  </TitlesOfParts>
  <Company>TEPC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TEPC</dc:creator>
  <cp:lastModifiedBy>TEPC</cp:lastModifiedBy>
  <cp:lastPrinted>2015-09-28T07:17:38Z</cp:lastPrinted>
  <dcterms:created xsi:type="dcterms:W3CDTF">2015-09-23T07:32:52Z</dcterms:created>
  <dcterms:modified xsi:type="dcterms:W3CDTF">2016-12-15T08:47:54Z</dcterms:modified>
</cp:coreProperties>
</file>